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3256" windowHeight="13140"/>
  </bookViews>
  <sheets>
    <sheet name="Poule A" sheetId="20" r:id="rId1"/>
    <sheet name="Poule B" sheetId="33" r:id="rId2"/>
    <sheet name="Poule C" sheetId="34" r:id="rId3"/>
    <sheet name="Poule D" sheetId="35" r:id="rId4"/>
    <sheet name="Synthèse" sheetId="21" r:id="rId5"/>
    <sheet name="Tirage" sheetId="8" r:id="rId6"/>
  </sheets>
  <definedNames>
    <definedName name="_xlnm.Print_Area" localSheetId="0">'Poule A'!$A$1:$R$56</definedName>
    <definedName name="_xlnm.Print_Area" localSheetId="1">'Poule B'!$A$1:$R$56</definedName>
    <definedName name="_xlnm.Print_Area" localSheetId="2">'Poule C'!$A$1:$R$56</definedName>
    <definedName name="_xlnm.Print_Area" localSheetId="3">'Poule D'!$A$1:$R$56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0"/>
  <c r="W55" i="35"/>
  <c r="W53"/>
  <c r="W51"/>
  <c r="W49"/>
  <c r="W47"/>
  <c r="H42"/>
  <c r="G42"/>
  <c r="CB41"/>
  <c r="CA41"/>
  <c r="BZ41"/>
  <c r="BY41"/>
  <c r="BW41"/>
  <c r="BV41"/>
  <c r="BU41"/>
  <c r="BT41"/>
  <c r="BR41"/>
  <c r="BQ41"/>
  <c r="BP41"/>
  <c r="BO41"/>
  <c r="BM41"/>
  <c r="BL41"/>
  <c r="BK41"/>
  <c r="BJ41"/>
  <c r="BH41"/>
  <c r="BG41"/>
  <c r="BF41"/>
  <c r="BE41"/>
  <c r="BB41"/>
  <c r="BA41"/>
  <c r="AZ41"/>
  <c r="AY41"/>
  <c r="AW41"/>
  <c r="AV41"/>
  <c r="AU41"/>
  <c r="AT41"/>
  <c r="AR41"/>
  <c r="AQ41"/>
  <c r="AP41"/>
  <c r="AO41"/>
  <c r="AM41"/>
  <c r="AL41"/>
  <c r="AK41"/>
  <c r="AJ41"/>
  <c r="AH41"/>
  <c r="AG41"/>
  <c r="AF41"/>
  <c r="AE41"/>
  <c r="X41"/>
  <c r="W41"/>
  <c r="U41"/>
  <c r="T41"/>
  <c r="P41"/>
  <c r="O41"/>
  <c r="Z41" s="1"/>
  <c r="J41"/>
  <c r="H41"/>
  <c r="G41"/>
  <c r="V41" s="1"/>
  <c r="D41"/>
  <c r="CB40"/>
  <c r="CA40"/>
  <c r="BZ40"/>
  <c r="BY40"/>
  <c r="BW40"/>
  <c r="BV40"/>
  <c r="BU40"/>
  <c r="BT40"/>
  <c r="BR40"/>
  <c r="BQ40"/>
  <c r="BP40"/>
  <c r="BO40"/>
  <c r="BM40"/>
  <c r="BL40"/>
  <c r="BK40"/>
  <c r="BJ40"/>
  <c r="BH40"/>
  <c r="BG40"/>
  <c r="BF40"/>
  <c r="BE40"/>
  <c r="BB40"/>
  <c r="BA40"/>
  <c r="AZ40"/>
  <c r="AY40"/>
  <c r="AW40"/>
  <c r="AV40"/>
  <c r="AU40"/>
  <c r="AT40"/>
  <c r="AR40"/>
  <c r="AQ40"/>
  <c r="AP40"/>
  <c r="AO40"/>
  <c r="AM40"/>
  <c r="AL40"/>
  <c r="AK40"/>
  <c r="AJ40"/>
  <c r="AH40"/>
  <c r="AG40"/>
  <c r="AF40"/>
  <c r="AE40"/>
  <c r="Y40"/>
  <c r="X40"/>
  <c r="W40"/>
  <c r="U40"/>
  <c r="T40"/>
  <c r="P40"/>
  <c r="O40"/>
  <c r="Z40" s="1"/>
  <c r="J40"/>
  <c r="H40"/>
  <c r="G40"/>
  <c r="V40" s="1"/>
  <c r="D40"/>
  <c r="CB39"/>
  <c r="CA39"/>
  <c r="BZ39"/>
  <c r="BY39"/>
  <c r="BW39"/>
  <c r="BV39"/>
  <c r="BU39"/>
  <c r="BT39"/>
  <c r="BR39"/>
  <c r="BQ39"/>
  <c r="BP39"/>
  <c r="BO39"/>
  <c r="BM39"/>
  <c r="BL39"/>
  <c r="BK39"/>
  <c r="BJ39"/>
  <c r="BH39"/>
  <c r="BG39"/>
  <c r="BF39"/>
  <c r="BE39"/>
  <c r="BB39"/>
  <c r="BA39"/>
  <c r="AZ39"/>
  <c r="AY39"/>
  <c r="AW39"/>
  <c r="AV39"/>
  <c r="AU39"/>
  <c r="AT39"/>
  <c r="AR39"/>
  <c r="AQ39"/>
  <c r="AP39"/>
  <c r="AO39"/>
  <c r="AM39"/>
  <c r="AL39"/>
  <c r="AK39"/>
  <c r="AJ39"/>
  <c r="AH39"/>
  <c r="AG39"/>
  <c r="AF39"/>
  <c r="AE39"/>
  <c r="Y39"/>
  <c r="X39"/>
  <c r="W39"/>
  <c r="U39"/>
  <c r="T39"/>
  <c r="P39"/>
  <c r="O39"/>
  <c r="Z39" s="1"/>
  <c r="J39"/>
  <c r="H39"/>
  <c r="G39"/>
  <c r="V39" s="1"/>
  <c r="D39"/>
  <c r="CB38"/>
  <c r="CA38"/>
  <c r="BZ38"/>
  <c r="BY38"/>
  <c r="BW38"/>
  <c r="BV38"/>
  <c r="BU38"/>
  <c r="BT38"/>
  <c r="BR38"/>
  <c r="BQ38"/>
  <c r="BP38"/>
  <c r="BO38"/>
  <c r="BM38"/>
  <c r="BL38"/>
  <c r="BK38"/>
  <c r="BJ38"/>
  <c r="BH38"/>
  <c r="BG38"/>
  <c r="BF38"/>
  <c r="BE38"/>
  <c r="BB38"/>
  <c r="BA38"/>
  <c r="AZ38"/>
  <c r="AY38"/>
  <c r="AW38"/>
  <c r="AV38"/>
  <c r="AU38"/>
  <c r="AT38"/>
  <c r="AR38"/>
  <c r="AQ38"/>
  <c r="AP38"/>
  <c r="AO38"/>
  <c r="AM38"/>
  <c r="AL38"/>
  <c r="AK38"/>
  <c r="AJ38"/>
  <c r="AH38"/>
  <c r="AG38"/>
  <c r="AF38"/>
  <c r="AE38"/>
  <c r="Y38"/>
  <c r="X38"/>
  <c r="W38"/>
  <c r="U38"/>
  <c r="T38"/>
  <c r="P38"/>
  <c r="O38"/>
  <c r="Z38" s="1"/>
  <c r="J38"/>
  <c r="H38"/>
  <c r="G38"/>
  <c r="V38" s="1"/>
  <c r="D38"/>
  <c r="CB37"/>
  <c r="CA37"/>
  <c r="BZ37"/>
  <c r="BY37"/>
  <c r="BW37"/>
  <c r="BV37"/>
  <c r="BU37"/>
  <c r="BT37"/>
  <c r="BR37"/>
  <c r="BQ37"/>
  <c r="BP37"/>
  <c r="BO37"/>
  <c r="BM37"/>
  <c r="BL37"/>
  <c r="BK37"/>
  <c r="BJ37"/>
  <c r="BH37"/>
  <c r="BG37"/>
  <c r="BF37"/>
  <c r="BE37"/>
  <c r="BB37"/>
  <c r="BA37"/>
  <c r="AZ37"/>
  <c r="AY37"/>
  <c r="AW37"/>
  <c r="AV37"/>
  <c r="AU37"/>
  <c r="AT37"/>
  <c r="AR37"/>
  <c r="AQ37"/>
  <c r="AP37"/>
  <c r="AO37"/>
  <c r="AM37"/>
  <c r="AL37"/>
  <c r="AK37"/>
  <c r="AJ37"/>
  <c r="AH37"/>
  <c r="AG37"/>
  <c r="AF37"/>
  <c r="AE37"/>
  <c r="Y37"/>
  <c r="X37"/>
  <c r="W37"/>
  <c r="U37"/>
  <c r="T37"/>
  <c r="P37"/>
  <c r="O37"/>
  <c r="Z37" s="1"/>
  <c r="J37"/>
  <c r="H37"/>
  <c r="G37"/>
  <c r="V37" s="1"/>
  <c r="D37"/>
  <c r="CB36"/>
  <c r="CA36"/>
  <c r="BZ36"/>
  <c r="BY36"/>
  <c r="BW36"/>
  <c r="BV36"/>
  <c r="BU36"/>
  <c r="BT36"/>
  <c r="BR36"/>
  <c r="BQ36"/>
  <c r="BP36"/>
  <c r="BO36"/>
  <c r="BM36"/>
  <c r="BL36"/>
  <c r="BK36"/>
  <c r="BJ36"/>
  <c r="BH36"/>
  <c r="BG36"/>
  <c r="BF36"/>
  <c r="BE36"/>
  <c r="BB36"/>
  <c r="BA36"/>
  <c r="AZ36"/>
  <c r="AY36"/>
  <c r="AW36"/>
  <c r="AV36"/>
  <c r="AU36"/>
  <c r="AT36"/>
  <c r="AR36"/>
  <c r="AQ36"/>
  <c r="AP36"/>
  <c r="AO36"/>
  <c r="AM36"/>
  <c r="AL36"/>
  <c r="AK36"/>
  <c r="AJ36"/>
  <c r="AH36"/>
  <c r="AG36"/>
  <c r="AF36"/>
  <c r="AE36"/>
  <c r="Y36"/>
  <c r="X36"/>
  <c r="W36"/>
  <c r="U36"/>
  <c r="T36"/>
  <c r="P36"/>
  <c r="O36"/>
  <c r="Z36" s="1"/>
  <c r="J36"/>
  <c r="H36"/>
  <c r="G36"/>
  <c r="V36" s="1"/>
  <c r="D36"/>
  <c r="CB35"/>
  <c r="CA35"/>
  <c r="BZ35"/>
  <c r="BY35"/>
  <c r="BW35"/>
  <c r="BV35"/>
  <c r="BU35"/>
  <c r="BT35"/>
  <c r="BR35"/>
  <c r="BQ35"/>
  <c r="BP35"/>
  <c r="BO35"/>
  <c r="BM35"/>
  <c r="BL35"/>
  <c r="BK35"/>
  <c r="BJ35"/>
  <c r="BH35"/>
  <c r="BG35"/>
  <c r="BF35"/>
  <c r="BE35"/>
  <c r="BB35"/>
  <c r="BA35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Y35"/>
  <c r="X35"/>
  <c r="W35"/>
  <c r="U35"/>
  <c r="T35"/>
  <c r="P35"/>
  <c r="O35"/>
  <c r="Z35" s="1"/>
  <c r="J35"/>
  <c r="H35"/>
  <c r="G35"/>
  <c r="V35" s="1"/>
  <c r="D35"/>
  <c r="CB34"/>
  <c r="CA34"/>
  <c r="BZ34"/>
  <c r="BY34"/>
  <c r="BW34"/>
  <c r="BV34"/>
  <c r="BU34"/>
  <c r="BT34"/>
  <c r="BR34"/>
  <c r="BQ34"/>
  <c r="BP34"/>
  <c r="BO34"/>
  <c r="BM34"/>
  <c r="BL34"/>
  <c r="BK34"/>
  <c r="BJ34"/>
  <c r="BH34"/>
  <c r="BG34"/>
  <c r="BF34"/>
  <c r="BE34"/>
  <c r="BB34"/>
  <c r="BA34"/>
  <c r="AZ34"/>
  <c r="AY34"/>
  <c r="AW34"/>
  <c r="AV34"/>
  <c r="AU34"/>
  <c r="AT34"/>
  <c r="AR34"/>
  <c r="AQ34"/>
  <c r="AP34"/>
  <c r="AO34"/>
  <c r="AM34"/>
  <c r="AL34"/>
  <c r="AK34"/>
  <c r="AJ34"/>
  <c r="AH34"/>
  <c r="AG34"/>
  <c r="AF34"/>
  <c r="AE34"/>
  <c r="Y34"/>
  <c r="X34"/>
  <c r="W34"/>
  <c r="U34"/>
  <c r="T34"/>
  <c r="P34"/>
  <c r="O34"/>
  <c r="Z34" s="1"/>
  <c r="J34"/>
  <c r="H34"/>
  <c r="G34"/>
  <c r="V34" s="1"/>
  <c r="D34"/>
  <c r="CB33"/>
  <c r="CA33"/>
  <c r="BZ33"/>
  <c r="BY33"/>
  <c r="BW33"/>
  <c r="BV33"/>
  <c r="BU33"/>
  <c r="BT33"/>
  <c r="BR33"/>
  <c r="BQ33"/>
  <c r="BP33"/>
  <c r="BO33"/>
  <c r="BM33"/>
  <c r="BL33"/>
  <c r="BK33"/>
  <c r="BJ33"/>
  <c r="BH33"/>
  <c r="BG33"/>
  <c r="BF33"/>
  <c r="BE33"/>
  <c r="BB33"/>
  <c r="BA33"/>
  <c r="AZ33"/>
  <c r="AY33"/>
  <c r="AW33"/>
  <c r="AV33"/>
  <c r="AU33"/>
  <c r="AT33"/>
  <c r="AR33"/>
  <c r="AQ33"/>
  <c r="AP33"/>
  <c r="AO33"/>
  <c r="AM33"/>
  <c r="AL33"/>
  <c r="AK33"/>
  <c r="AJ33"/>
  <c r="AH33"/>
  <c r="AG33"/>
  <c r="AF33"/>
  <c r="AE33"/>
  <c r="Y33"/>
  <c r="X33"/>
  <c r="W33"/>
  <c r="U33"/>
  <c r="T33"/>
  <c r="P33"/>
  <c r="O33"/>
  <c r="Z33" s="1"/>
  <c r="J33"/>
  <c r="H33"/>
  <c r="G33"/>
  <c r="V33" s="1"/>
  <c r="D33"/>
  <c r="CB32"/>
  <c r="CA32"/>
  <c r="BZ32"/>
  <c r="BY32"/>
  <c r="BW32"/>
  <c r="BV32"/>
  <c r="BU32"/>
  <c r="BT32"/>
  <c r="BR32"/>
  <c r="BQ32"/>
  <c r="BP32"/>
  <c r="BO32"/>
  <c r="BM32"/>
  <c r="BL32"/>
  <c r="BK32"/>
  <c r="BJ32"/>
  <c r="BH32"/>
  <c r="BG32"/>
  <c r="BF32"/>
  <c r="BE32"/>
  <c r="BB32"/>
  <c r="BA32"/>
  <c r="AZ32"/>
  <c r="AY32"/>
  <c r="AW32"/>
  <c r="AV32"/>
  <c r="AU32"/>
  <c r="AT32"/>
  <c r="AR32"/>
  <c r="AQ32"/>
  <c r="AP32"/>
  <c r="AO32"/>
  <c r="AM32"/>
  <c r="AL32"/>
  <c r="AK32"/>
  <c r="AJ32"/>
  <c r="AH32"/>
  <c r="AG32"/>
  <c r="AF32"/>
  <c r="AE32"/>
  <c r="Y32"/>
  <c r="X32"/>
  <c r="W32"/>
  <c r="U32"/>
  <c r="T32"/>
  <c r="P32"/>
  <c r="O32"/>
  <c r="Z32" s="1"/>
  <c r="J32"/>
  <c r="H32"/>
  <c r="G32"/>
  <c r="V32" s="1"/>
  <c r="D32"/>
  <c r="CB31"/>
  <c r="CA31"/>
  <c r="BZ31"/>
  <c r="BY31"/>
  <c r="BW31"/>
  <c r="BV31"/>
  <c r="BU31"/>
  <c r="BT31"/>
  <c r="BR31"/>
  <c r="BQ31"/>
  <c r="BP31"/>
  <c r="BO31"/>
  <c r="BM31"/>
  <c r="BL31"/>
  <c r="BK31"/>
  <c r="BJ31"/>
  <c r="BH31"/>
  <c r="BG31"/>
  <c r="BF31"/>
  <c r="BE31"/>
  <c r="BB31"/>
  <c r="BA31"/>
  <c r="AZ31"/>
  <c r="AY31"/>
  <c r="AW31"/>
  <c r="AV31"/>
  <c r="AU31"/>
  <c r="AT31"/>
  <c r="AR31"/>
  <c r="AQ31"/>
  <c r="AP31"/>
  <c r="AO31"/>
  <c r="AM31"/>
  <c r="AL31"/>
  <c r="AK31"/>
  <c r="AJ31"/>
  <c r="AH31"/>
  <c r="AG31"/>
  <c r="AF31"/>
  <c r="AE31"/>
  <c r="X31"/>
  <c r="W31"/>
  <c r="V31"/>
  <c r="U31"/>
  <c r="T31"/>
  <c r="P31"/>
  <c r="O31"/>
  <c r="Z31" s="1"/>
  <c r="J31"/>
  <c r="H31"/>
  <c r="G31"/>
  <c r="D31"/>
  <c r="CB30"/>
  <c r="CA30"/>
  <c r="BZ30"/>
  <c r="BY30"/>
  <c r="BW30"/>
  <c r="BV30"/>
  <c r="BU30"/>
  <c r="BT30"/>
  <c r="BR30"/>
  <c r="BQ30"/>
  <c r="BP30"/>
  <c r="BO30"/>
  <c r="BM30"/>
  <c r="BL30"/>
  <c r="BK30"/>
  <c r="BJ30"/>
  <c r="BH30"/>
  <c r="BG30"/>
  <c r="BF30"/>
  <c r="BE30"/>
  <c r="BB30"/>
  <c r="BA30"/>
  <c r="AZ30"/>
  <c r="AY30"/>
  <c r="AW30"/>
  <c r="AV30"/>
  <c r="AU30"/>
  <c r="AT30"/>
  <c r="AR30"/>
  <c r="AQ30"/>
  <c r="AP30"/>
  <c r="AO30"/>
  <c r="AM30"/>
  <c r="AL30"/>
  <c r="AK30"/>
  <c r="AJ30"/>
  <c r="AH30"/>
  <c r="AG30"/>
  <c r="AF30"/>
  <c r="AE30"/>
  <c r="Y30"/>
  <c r="X30"/>
  <c r="W30"/>
  <c r="U30"/>
  <c r="T30"/>
  <c r="P30"/>
  <c r="O30"/>
  <c r="Z30" s="1"/>
  <c r="J30"/>
  <c r="H30"/>
  <c r="G30"/>
  <c r="V30" s="1"/>
  <c r="D30"/>
  <c r="CB29"/>
  <c r="CA29"/>
  <c r="BZ29"/>
  <c r="BY29"/>
  <c r="BW29"/>
  <c r="BV29"/>
  <c r="BU29"/>
  <c r="BT29"/>
  <c r="BR29"/>
  <c r="BQ29"/>
  <c r="BP29"/>
  <c r="BO29"/>
  <c r="BM29"/>
  <c r="BL29"/>
  <c r="BK29"/>
  <c r="BJ29"/>
  <c r="BH29"/>
  <c r="BG29"/>
  <c r="BF29"/>
  <c r="BE29"/>
  <c r="BB29"/>
  <c r="BA29"/>
  <c r="AZ29"/>
  <c r="AY29"/>
  <c r="AW29"/>
  <c r="AV29"/>
  <c r="AU29"/>
  <c r="AT29"/>
  <c r="AR29"/>
  <c r="AQ29"/>
  <c r="AP29"/>
  <c r="AO29"/>
  <c r="AM29"/>
  <c r="AL29"/>
  <c r="AK29"/>
  <c r="AJ29"/>
  <c r="AH29"/>
  <c r="AG29"/>
  <c r="AF29"/>
  <c r="AE29"/>
  <c r="X29"/>
  <c r="W29"/>
  <c r="U29"/>
  <c r="T29"/>
  <c r="P29"/>
  <c r="O29"/>
  <c r="Z29" s="1"/>
  <c r="J29"/>
  <c r="H29"/>
  <c r="G29"/>
  <c r="V29" s="1"/>
  <c r="D29"/>
  <c r="CB28"/>
  <c r="CA28"/>
  <c r="BZ28"/>
  <c r="BY28"/>
  <c r="BW28"/>
  <c r="BV28"/>
  <c r="BU28"/>
  <c r="BT28"/>
  <c r="BR28"/>
  <c r="BQ28"/>
  <c r="BP28"/>
  <c r="BO28"/>
  <c r="BM28"/>
  <c r="BL28"/>
  <c r="BK28"/>
  <c r="BJ28"/>
  <c r="BH28"/>
  <c r="BG28"/>
  <c r="BF28"/>
  <c r="BE28"/>
  <c r="BB28"/>
  <c r="BA28"/>
  <c r="AZ28"/>
  <c r="AY28"/>
  <c r="AW28"/>
  <c r="AV28"/>
  <c r="AU28"/>
  <c r="AT28"/>
  <c r="AR28"/>
  <c r="AQ28"/>
  <c r="AP28"/>
  <c r="AO28"/>
  <c r="AM28"/>
  <c r="AL28"/>
  <c r="AK28"/>
  <c r="AJ28"/>
  <c r="AH28"/>
  <c r="AG28"/>
  <c r="AF28"/>
  <c r="AE28"/>
  <c r="Y28"/>
  <c r="X28"/>
  <c r="W28"/>
  <c r="U28"/>
  <c r="T28"/>
  <c r="P28"/>
  <c r="O28"/>
  <c r="Z28" s="1"/>
  <c r="J28"/>
  <c r="H28"/>
  <c r="G28"/>
  <c r="V28" s="1"/>
  <c r="D28"/>
  <c r="CB27"/>
  <c r="CA27"/>
  <c r="BZ27"/>
  <c r="BY27"/>
  <c r="BW27"/>
  <c r="BV27"/>
  <c r="BU27"/>
  <c r="BT27"/>
  <c r="BR27"/>
  <c r="BQ27"/>
  <c r="BP27"/>
  <c r="BO27"/>
  <c r="BM27"/>
  <c r="BL27"/>
  <c r="BK27"/>
  <c r="BJ27"/>
  <c r="BH27"/>
  <c r="BG27"/>
  <c r="BF27"/>
  <c r="BE27"/>
  <c r="BB27"/>
  <c r="BA27"/>
  <c r="AZ27"/>
  <c r="AY27"/>
  <c r="AW27"/>
  <c r="AV27"/>
  <c r="AU27"/>
  <c r="AT27"/>
  <c r="AR27"/>
  <c r="AQ27"/>
  <c r="AP27"/>
  <c r="AO27"/>
  <c r="AM27"/>
  <c r="AL27"/>
  <c r="AK27"/>
  <c r="AJ27"/>
  <c r="AH27"/>
  <c r="AG27"/>
  <c r="AF27"/>
  <c r="AE27"/>
  <c r="X27"/>
  <c r="W27"/>
  <c r="V27"/>
  <c r="U27"/>
  <c r="T27"/>
  <c r="P27"/>
  <c r="O27"/>
  <c r="Z27" s="1"/>
  <c r="J27"/>
  <c r="H27"/>
  <c r="G27"/>
  <c r="D27"/>
  <c r="CB26"/>
  <c r="CA26"/>
  <c r="BZ26"/>
  <c r="BY26"/>
  <c r="BW26"/>
  <c r="BV26"/>
  <c r="BU26"/>
  <c r="BT26"/>
  <c r="BR26"/>
  <c r="BQ26"/>
  <c r="BP26"/>
  <c r="BO26"/>
  <c r="BM26"/>
  <c r="BL26"/>
  <c r="BK26"/>
  <c r="BJ26"/>
  <c r="BH26"/>
  <c r="BG26"/>
  <c r="BF26"/>
  <c r="BE26"/>
  <c r="BB26"/>
  <c r="BA26"/>
  <c r="AZ26"/>
  <c r="AY26"/>
  <c r="AW26"/>
  <c r="AV26"/>
  <c r="AU26"/>
  <c r="AT26"/>
  <c r="AR26"/>
  <c r="AQ26"/>
  <c r="AP26"/>
  <c r="AO26"/>
  <c r="AM26"/>
  <c r="AL26"/>
  <c r="AK26"/>
  <c r="AJ26"/>
  <c r="AH26"/>
  <c r="AG26"/>
  <c r="AF26"/>
  <c r="AE26"/>
  <c r="Y26"/>
  <c r="X26"/>
  <c r="W26"/>
  <c r="U26"/>
  <c r="T26"/>
  <c r="P26"/>
  <c r="O26"/>
  <c r="Z26" s="1"/>
  <c r="J26"/>
  <c r="H26"/>
  <c r="G26"/>
  <c r="V26" s="1"/>
  <c r="D26"/>
  <c r="CB25"/>
  <c r="CA25"/>
  <c r="BZ25"/>
  <c r="BY25"/>
  <c r="BW25"/>
  <c r="BV25"/>
  <c r="BU25"/>
  <c r="BT25"/>
  <c r="BR25"/>
  <c r="BQ25"/>
  <c r="BP25"/>
  <c r="BO25"/>
  <c r="BM25"/>
  <c r="BL25"/>
  <c r="BK25"/>
  <c r="BJ25"/>
  <c r="BH25"/>
  <c r="BG25"/>
  <c r="BF25"/>
  <c r="BE25"/>
  <c r="BB25"/>
  <c r="BA25"/>
  <c r="AZ25"/>
  <c r="AY25"/>
  <c r="AW25"/>
  <c r="AV25"/>
  <c r="AU25"/>
  <c r="AT25"/>
  <c r="AR25"/>
  <c r="AQ25"/>
  <c r="AP25"/>
  <c r="AO25"/>
  <c r="AM25"/>
  <c r="AL25"/>
  <c r="AK25"/>
  <c r="AJ25"/>
  <c r="AH25"/>
  <c r="AG25"/>
  <c r="AF25"/>
  <c r="AE25"/>
  <c r="X25"/>
  <c r="W25"/>
  <c r="V25"/>
  <c r="U25"/>
  <c r="T25"/>
  <c r="P25"/>
  <c r="O25"/>
  <c r="Z25" s="1"/>
  <c r="J25"/>
  <c r="H25"/>
  <c r="G25"/>
  <c r="D25"/>
  <c r="CB24"/>
  <c r="CA24"/>
  <c r="BZ24"/>
  <c r="BY24"/>
  <c r="BW24"/>
  <c r="BV24"/>
  <c r="BU24"/>
  <c r="BT24"/>
  <c r="BR24"/>
  <c r="BQ24"/>
  <c r="BP24"/>
  <c r="BO24"/>
  <c r="BM24"/>
  <c r="BL24"/>
  <c r="BK24"/>
  <c r="BJ24"/>
  <c r="BH24"/>
  <c r="BG24"/>
  <c r="BF24"/>
  <c r="BE24"/>
  <c r="BB24"/>
  <c r="BA24"/>
  <c r="AZ24"/>
  <c r="AY24"/>
  <c r="AW24"/>
  <c r="AV24"/>
  <c r="AU24"/>
  <c r="AT24"/>
  <c r="AR24"/>
  <c r="AQ24"/>
  <c r="AP24"/>
  <c r="AO24"/>
  <c r="AM24"/>
  <c r="AL24"/>
  <c r="AK24"/>
  <c r="AJ24"/>
  <c r="AH24"/>
  <c r="AG24"/>
  <c r="AF24"/>
  <c r="AE24"/>
  <c r="Y24"/>
  <c r="X24"/>
  <c r="W24"/>
  <c r="U24"/>
  <c r="T24"/>
  <c r="P24"/>
  <c r="O24"/>
  <c r="Z24" s="1"/>
  <c r="J24"/>
  <c r="H24"/>
  <c r="G24"/>
  <c r="V24" s="1"/>
  <c r="D24"/>
  <c r="CB23"/>
  <c r="CA23"/>
  <c r="BZ23"/>
  <c r="BY23"/>
  <c r="BW23"/>
  <c r="BV23"/>
  <c r="BU23"/>
  <c r="BT23"/>
  <c r="BR23"/>
  <c r="BQ23"/>
  <c r="BP23"/>
  <c r="BO23"/>
  <c r="BM23"/>
  <c r="BL23"/>
  <c r="BK23"/>
  <c r="BJ23"/>
  <c r="BH23"/>
  <c r="BG23"/>
  <c r="BF23"/>
  <c r="BE23"/>
  <c r="BB23"/>
  <c r="BA23"/>
  <c r="AZ23"/>
  <c r="AY23"/>
  <c r="AW23"/>
  <c r="AV23"/>
  <c r="AU23"/>
  <c r="AT23"/>
  <c r="AR23"/>
  <c r="AQ23"/>
  <c r="AP23"/>
  <c r="AO23"/>
  <c r="AM23"/>
  <c r="AL23"/>
  <c r="AK23"/>
  <c r="AJ23"/>
  <c r="AH23"/>
  <c r="AG23"/>
  <c r="AF23"/>
  <c r="AE23"/>
  <c r="X23"/>
  <c r="W23"/>
  <c r="V23"/>
  <c r="U23"/>
  <c r="T23"/>
  <c r="P23"/>
  <c r="O23"/>
  <c r="Z23" s="1"/>
  <c r="J23"/>
  <c r="H23"/>
  <c r="G23"/>
  <c r="D23"/>
  <c r="CB22"/>
  <c r="CA22"/>
  <c r="BZ22"/>
  <c r="BY22"/>
  <c r="BW22"/>
  <c r="BV22"/>
  <c r="BU22"/>
  <c r="BT22"/>
  <c r="BR22"/>
  <c r="BQ22"/>
  <c r="BP22"/>
  <c r="BO22"/>
  <c r="BM22"/>
  <c r="BL22"/>
  <c r="BK22"/>
  <c r="BJ22"/>
  <c r="BH22"/>
  <c r="BG22"/>
  <c r="BF22"/>
  <c r="BE22"/>
  <c r="BB22"/>
  <c r="BA22"/>
  <c r="AZ22"/>
  <c r="AY22"/>
  <c r="AW22"/>
  <c r="AV22"/>
  <c r="AU22"/>
  <c r="AT22"/>
  <c r="AR22"/>
  <c r="AQ22"/>
  <c r="AP22"/>
  <c r="AO22"/>
  <c r="AM22"/>
  <c r="AL22"/>
  <c r="AK22"/>
  <c r="AJ22"/>
  <c r="AH22"/>
  <c r="AG22"/>
  <c r="AF22"/>
  <c r="AE22"/>
  <c r="Y22"/>
  <c r="X22"/>
  <c r="W22"/>
  <c r="U22"/>
  <c r="T22"/>
  <c r="P22"/>
  <c r="O22"/>
  <c r="Z22" s="1"/>
  <c r="J22"/>
  <c r="H22"/>
  <c r="G22"/>
  <c r="V22" s="1"/>
  <c r="D22"/>
  <c r="CB21"/>
  <c r="CA21"/>
  <c r="BZ21"/>
  <c r="BY21"/>
  <c r="BW21"/>
  <c r="BV21"/>
  <c r="BU21"/>
  <c r="BT21"/>
  <c r="BR21"/>
  <c r="BQ21"/>
  <c r="BP21"/>
  <c r="BO21"/>
  <c r="BM21"/>
  <c r="BL21"/>
  <c r="BK21"/>
  <c r="BJ21"/>
  <c r="BH21"/>
  <c r="BG21"/>
  <c r="BF21"/>
  <c r="BE21"/>
  <c r="BB21"/>
  <c r="BA21"/>
  <c r="AZ21"/>
  <c r="AY21"/>
  <c r="AW21"/>
  <c r="AV21"/>
  <c r="AU21"/>
  <c r="AT21"/>
  <c r="AR21"/>
  <c r="AQ21"/>
  <c r="AP21"/>
  <c r="AO21"/>
  <c r="AM21"/>
  <c r="AL21"/>
  <c r="AK21"/>
  <c r="AJ21"/>
  <c r="AH21"/>
  <c r="AG21"/>
  <c r="AF21"/>
  <c r="AE21"/>
  <c r="X21"/>
  <c r="W21"/>
  <c r="V21"/>
  <c r="U21"/>
  <c r="T21"/>
  <c r="P21"/>
  <c r="O21"/>
  <c r="Z21" s="1"/>
  <c r="J21"/>
  <c r="H21"/>
  <c r="G21"/>
  <c r="D21"/>
  <c r="CB20"/>
  <c r="CA20"/>
  <c r="BZ20"/>
  <c r="BY20"/>
  <c r="BW20"/>
  <c r="BV20"/>
  <c r="BU20"/>
  <c r="BT20"/>
  <c r="BR20"/>
  <c r="BQ20"/>
  <c r="BP20"/>
  <c r="BO20"/>
  <c r="BM20"/>
  <c r="BL20"/>
  <c r="BK20"/>
  <c r="BJ20"/>
  <c r="BH20"/>
  <c r="BG20"/>
  <c r="BF20"/>
  <c r="BE20"/>
  <c r="BB20"/>
  <c r="BA20"/>
  <c r="AZ20"/>
  <c r="AY20"/>
  <c r="AW20"/>
  <c r="AV20"/>
  <c r="AU20"/>
  <c r="AT20"/>
  <c r="AR20"/>
  <c r="AQ20"/>
  <c r="AP20"/>
  <c r="AO20"/>
  <c r="AM20"/>
  <c r="AL20"/>
  <c r="AK20"/>
  <c r="AJ20"/>
  <c r="AH20"/>
  <c r="AG20"/>
  <c r="AF20"/>
  <c r="AE20"/>
  <c r="Y20"/>
  <c r="X20"/>
  <c r="W20"/>
  <c r="U20"/>
  <c r="T20"/>
  <c r="P20"/>
  <c r="O20"/>
  <c r="Z20" s="1"/>
  <c r="J20"/>
  <c r="H20"/>
  <c r="G20"/>
  <c r="V20" s="1"/>
  <c r="D20"/>
  <c r="CB19"/>
  <c r="CA19"/>
  <c r="BZ19"/>
  <c r="BY19"/>
  <c r="BW19"/>
  <c r="BV19"/>
  <c r="BU19"/>
  <c r="BT19"/>
  <c r="BQ19"/>
  <c r="BP19"/>
  <c r="BO19"/>
  <c r="BM19"/>
  <c r="BL19"/>
  <c r="BK19"/>
  <c r="BJ19"/>
  <c r="BH19"/>
  <c r="BG19"/>
  <c r="BF19"/>
  <c r="BE19"/>
  <c r="BB19"/>
  <c r="BA19"/>
  <c r="AZ19"/>
  <c r="AY19"/>
  <c r="AW19"/>
  <c r="AV19"/>
  <c r="AU19"/>
  <c r="AT19"/>
  <c r="AR19"/>
  <c r="AQ19"/>
  <c r="AP19"/>
  <c r="AO19"/>
  <c r="AL19"/>
  <c r="AK19"/>
  <c r="AJ19"/>
  <c r="AH19"/>
  <c r="AG19"/>
  <c r="AF19"/>
  <c r="AE19"/>
  <c r="X19"/>
  <c r="W19"/>
  <c r="U19"/>
  <c r="T19"/>
  <c r="O19"/>
  <c r="Z19" s="1"/>
  <c r="J19"/>
  <c r="G19"/>
  <c r="D19"/>
  <c r="CA18"/>
  <c r="BZ18"/>
  <c r="BY18"/>
  <c r="BW18"/>
  <c r="BV18"/>
  <c r="BU18"/>
  <c r="BT18"/>
  <c r="BR18"/>
  <c r="BQ18"/>
  <c r="BP18"/>
  <c r="BO18"/>
  <c r="BM18"/>
  <c r="BL18"/>
  <c r="BK18"/>
  <c r="BJ18"/>
  <c r="BH18"/>
  <c r="BG18"/>
  <c r="BF18"/>
  <c r="BE18"/>
  <c r="BB18"/>
  <c r="BA18"/>
  <c r="AZ18"/>
  <c r="AY18"/>
  <c r="AW18"/>
  <c r="AV18"/>
  <c r="AU18"/>
  <c r="AT18"/>
  <c r="AR18"/>
  <c r="AQ18"/>
  <c r="AP18"/>
  <c r="AO18"/>
  <c r="AM18"/>
  <c r="AL18"/>
  <c r="AK18"/>
  <c r="AJ18"/>
  <c r="AG18"/>
  <c r="AF18"/>
  <c r="AE18"/>
  <c r="X18"/>
  <c r="W18"/>
  <c r="U18"/>
  <c r="T18"/>
  <c r="O18"/>
  <c r="Z18" s="1"/>
  <c r="J18"/>
  <c r="G18"/>
  <c r="D18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B17"/>
  <c r="CA17"/>
  <c r="BZ17"/>
  <c r="BY17"/>
  <c r="BV17"/>
  <c r="BU17"/>
  <c r="BT17"/>
  <c r="BR17"/>
  <c r="BQ17"/>
  <c r="BP17"/>
  <c r="BO17"/>
  <c r="BM17"/>
  <c r="BL17"/>
  <c r="BK17"/>
  <c r="BJ17"/>
  <c r="BH17"/>
  <c r="BG17"/>
  <c r="BF17"/>
  <c r="BE17"/>
  <c r="BB17"/>
  <c r="BA17"/>
  <c r="AZ17"/>
  <c r="AY17"/>
  <c r="AW17"/>
  <c r="AV17"/>
  <c r="AU17"/>
  <c r="AT17"/>
  <c r="AR17"/>
  <c r="AQ17"/>
  <c r="AP17"/>
  <c r="AO17"/>
  <c r="AM17"/>
  <c r="AL17"/>
  <c r="AK17"/>
  <c r="AJ17"/>
  <c r="AG17"/>
  <c r="AF17"/>
  <c r="AE17"/>
  <c r="X17"/>
  <c r="W17"/>
  <c r="U17"/>
  <c r="T17"/>
  <c r="O17"/>
  <c r="Z17" s="1"/>
  <c r="J17"/>
  <c r="G17"/>
  <c r="D17"/>
  <c r="A17"/>
  <c r="CB16"/>
  <c r="CA16"/>
  <c r="BZ16"/>
  <c r="BY16"/>
  <c r="BY42" s="1"/>
  <c r="BW16"/>
  <c r="BV16"/>
  <c r="BU16"/>
  <c r="BT16"/>
  <c r="BR16"/>
  <c r="BQ16"/>
  <c r="BP16"/>
  <c r="BO16"/>
  <c r="BL16"/>
  <c r="BK16"/>
  <c r="BJ16"/>
  <c r="BJ42" s="1"/>
  <c r="BH16"/>
  <c r="BG16"/>
  <c r="BF16"/>
  <c r="BE16"/>
  <c r="BE42" s="1"/>
  <c r="BB16"/>
  <c r="BA16"/>
  <c r="AZ16"/>
  <c r="AY16"/>
  <c r="AW16"/>
  <c r="AV16"/>
  <c r="AU16"/>
  <c r="AT16"/>
  <c r="AR16"/>
  <c r="AQ16"/>
  <c r="AP16"/>
  <c r="AO16"/>
  <c r="AM16"/>
  <c r="AL16"/>
  <c r="AK16"/>
  <c r="AJ16"/>
  <c r="AG16"/>
  <c r="AF16"/>
  <c r="AE16"/>
  <c r="X16"/>
  <c r="W16"/>
  <c r="U16"/>
  <c r="T16"/>
  <c r="O16"/>
  <c r="Z16" s="1"/>
  <c r="J16"/>
  <c r="G16"/>
  <c r="D16"/>
  <c r="BN13"/>
  <c r="AX13"/>
  <c r="BX13" s="1"/>
  <c r="AS13"/>
  <c r="BS13" s="1"/>
  <c r="AN13"/>
  <c r="AI13"/>
  <c r="BI13" s="1"/>
  <c r="AD13"/>
  <c r="BD13" s="1"/>
  <c r="W55" i="34"/>
  <c r="W53"/>
  <c r="W51"/>
  <c r="W49"/>
  <c r="W47"/>
  <c r="H42"/>
  <c r="G42"/>
  <c r="CB41"/>
  <c r="CA41"/>
  <c r="BZ41"/>
  <c r="BY41"/>
  <c r="BW41"/>
  <c r="BV41"/>
  <c r="BU41"/>
  <c r="BT41"/>
  <c r="BR41"/>
  <c r="BQ41"/>
  <c r="BP41"/>
  <c r="BO41"/>
  <c r="BM41"/>
  <c r="BL41"/>
  <c r="BK41"/>
  <c r="BJ41"/>
  <c r="BH41"/>
  <c r="BG41"/>
  <c r="BF41"/>
  <c r="BE41"/>
  <c r="BB41"/>
  <c r="BA41"/>
  <c r="AZ41"/>
  <c r="AY41"/>
  <c r="AW41"/>
  <c r="AV41"/>
  <c r="AU41"/>
  <c r="AT41"/>
  <c r="AR41"/>
  <c r="AQ41"/>
  <c r="AP41"/>
  <c r="AO41"/>
  <c r="AM41"/>
  <c r="AL41"/>
  <c r="AK41"/>
  <c r="AJ41"/>
  <c r="AH41"/>
  <c r="AG41"/>
  <c r="AF41"/>
  <c r="AE41"/>
  <c r="X41"/>
  <c r="W41"/>
  <c r="U41"/>
  <c r="T41"/>
  <c r="P41"/>
  <c r="O41"/>
  <c r="Z41" s="1"/>
  <c r="J41"/>
  <c r="H41"/>
  <c r="G41"/>
  <c r="V41" s="1"/>
  <c r="D41"/>
  <c r="CB40"/>
  <c r="CA40"/>
  <c r="BZ40"/>
  <c r="BY40"/>
  <c r="BW40"/>
  <c r="BV40"/>
  <c r="BU40"/>
  <c r="BT40"/>
  <c r="BR40"/>
  <c r="BQ40"/>
  <c r="BP40"/>
  <c r="BO40"/>
  <c r="BM40"/>
  <c r="BL40"/>
  <c r="BK40"/>
  <c r="BJ40"/>
  <c r="BH40"/>
  <c r="BG40"/>
  <c r="BF40"/>
  <c r="BE40"/>
  <c r="BB40"/>
  <c r="BA40"/>
  <c r="AZ40"/>
  <c r="AY40"/>
  <c r="AW40"/>
  <c r="AV40"/>
  <c r="AU40"/>
  <c r="AT40"/>
  <c r="AR40"/>
  <c r="AQ40"/>
  <c r="AP40"/>
  <c r="AO40"/>
  <c r="AM40"/>
  <c r="AL40"/>
  <c r="AK40"/>
  <c r="AJ40"/>
  <c r="AH40"/>
  <c r="AG40"/>
  <c r="AF40"/>
  <c r="AE40"/>
  <c r="Y40"/>
  <c r="X40"/>
  <c r="W40"/>
  <c r="U40"/>
  <c r="T40"/>
  <c r="P40"/>
  <c r="O40"/>
  <c r="Z40" s="1"/>
  <c r="J40"/>
  <c r="H40"/>
  <c r="G40"/>
  <c r="V40" s="1"/>
  <c r="D40"/>
  <c r="CB39"/>
  <c r="CA39"/>
  <c r="BZ39"/>
  <c r="BY39"/>
  <c r="BW39"/>
  <c r="BV39"/>
  <c r="BU39"/>
  <c r="BT39"/>
  <c r="BR39"/>
  <c r="BQ39"/>
  <c r="BP39"/>
  <c r="BO39"/>
  <c r="BM39"/>
  <c r="BL39"/>
  <c r="BK39"/>
  <c r="BJ39"/>
  <c r="BH39"/>
  <c r="BG39"/>
  <c r="BF39"/>
  <c r="BE39"/>
  <c r="BB39"/>
  <c r="BA39"/>
  <c r="AZ39"/>
  <c r="AY39"/>
  <c r="AW39"/>
  <c r="AV39"/>
  <c r="AU39"/>
  <c r="AT39"/>
  <c r="AR39"/>
  <c r="AQ39"/>
  <c r="AP39"/>
  <c r="AO39"/>
  <c r="AM39"/>
  <c r="AL39"/>
  <c r="AK39"/>
  <c r="AJ39"/>
  <c r="AH39"/>
  <c r="AG39"/>
  <c r="AF39"/>
  <c r="AE39"/>
  <c r="Y39"/>
  <c r="X39"/>
  <c r="W39"/>
  <c r="U39"/>
  <c r="T39"/>
  <c r="P39"/>
  <c r="O39"/>
  <c r="Z39" s="1"/>
  <c r="J39"/>
  <c r="H39"/>
  <c r="G39"/>
  <c r="V39" s="1"/>
  <c r="D39"/>
  <c r="CB38"/>
  <c r="CA38"/>
  <c r="BZ38"/>
  <c r="BY38"/>
  <c r="BW38"/>
  <c r="BV38"/>
  <c r="BU38"/>
  <c r="BT38"/>
  <c r="BR38"/>
  <c r="BQ38"/>
  <c r="BP38"/>
  <c r="BO38"/>
  <c r="BM38"/>
  <c r="BL38"/>
  <c r="BK38"/>
  <c r="BJ38"/>
  <c r="BH38"/>
  <c r="BG38"/>
  <c r="BF38"/>
  <c r="BE38"/>
  <c r="BB38"/>
  <c r="BA38"/>
  <c r="AZ38"/>
  <c r="AY38"/>
  <c r="AW38"/>
  <c r="AV38"/>
  <c r="AU38"/>
  <c r="AT38"/>
  <c r="AR38"/>
  <c r="AQ38"/>
  <c r="AP38"/>
  <c r="AO38"/>
  <c r="AM38"/>
  <c r="AL38"/>
  <c r="AK38"/>
  <c r="AJ38"/>
  <c r="AH38"/>
  <c r="AG38"/>
  <c r="AF38"/>
  <c r="AE38"/>
  <c r="Y38"/>
  <c r="X38"/>
  <c r="W38"/>
  <c r="U38"/>
  <c r="T38"/>
  <c r="P38"/>
  <c r="O38"/>
  <c r="Z38" s="1"/>
  <c r="J38"/>
  <c r="H38"/>
  <c r="G38"/>
  <c r="V38" s="1"/>
  <c r="D38"/>
  <c r="CB37"/>
  <c r="CA37"/>
  <c r="BZ37"/>
  <c r="BY37"/>
  <c r="BW37"/>
  <c r="BV37"/>
  <c r="BU37"/>
  <c r="BT37"/>
  <c r="BR37"/>
  <c r="BQ37"/>
  <c r="BP37"/>
  <c r="BO37"/>
  <c r="BM37"/>
  <c r="BL37"/>
  <c r="BK37"/>
  <c r="BJ37"/>
  <c r="BH37"/>
  <c r="BG37"/>
  <c r="BF37"/>
  <c r="BE37"/>
  <c r="BB37"/>
  <c r="BA37"/>
  <c r="AZ37"/>
  <c r="AY37"/>
  <c r="AW37"/>
  <c r="AV37"/>
  <c r="AU37"/>
  <c r="AT37"/>
  <c r="AR37"/>
  <c r="AQ37"/>
  <c r="AP37"/>
  <c r="AO37"/>
  <c r="AM37"/>
  <c r="AL37"/>
  <c r="AK37"/>
  <c r="AJ37"/>
  <c r="AH37"/>
  <c r="AG37"/>
  <c r="AF37"/>
  <c r="AE37"/>
  <c r="Y37"/>
  <c r="X37"/>
  <c r="W37"/>
  <c r="U37"/>
  <c r="T37"/>
  <c r="P37"/>
  <c r="O37"/>
  <c r="Z37" s="1"/>
  <c r="J37"/>
  <c r="H37"/>
  <c r="G37"/>
  <c r="V37" s="1"/>
  <c r="D37"/>
  <c r="CB36"/>
  <c r="CA36"/>
  <c r="BZ36"/>
  <c r="BY36"/>
  <c r="BW36"/>
  <c r="BV36"/>
  <c r="BU36"/>
  <c r="BT36"/>
  <c r="BR36"/>
  <c r="BQ36"/>
  <c r="BP36"/>
  <c r="BO36"/>
  <c r="BM36"/>
  <c r="BL36"/>
  <c r="BK36"/>
  <c r="BJ36"/>
  <c r="BH36"/>
  <c r="BG36"/>
  <c r="BF36"/>
  <c r="BE36"/>
  <c r="BB36"/>
  <c r="BA36"/>
  <c r="AZ36"/>
  <c r="AY36"/>
  <c r="AW36"/>
  <c r="AV36"/>
  <c r="AU36"/>
  <c r="AT36"/>
  <c r="AR36"/>
  <c r="AQ36"/>
  <c r="AP36"/>
  <c r="AO36"/>
  <c r="AM36"/>
  <c r="AL36"/>
  <c r="AK36"/>
  <c r="AJ36"/>
  <c r="AH36"/>
  <c r="AG36"/>
  <c r="AF36"/>
  <c r="AE36"/>
  <c r="Y36"/>
  <c r="X36"/>
  <c r="W36"/>
  <c r="U36"/>
  <c r="T36"/>
  <c r="P36"/>
  <c r="O36"/>
  <c r="Z36" s="1"/>
  <c r="J36"/>
  <c r="H36"/>
  <c r="G36"/>
  <c r="V36" s="1"/>
  <c r="D36"/>
  <c r="CB35"/>
  <c r="CA35"/>
  <c r="BZ35"/>
  <c r="BY35"/>
  <c r="BW35"/>
  <c r="BV35"/>
  <c r="BU35"/>
  <c r="BT35"/>
  <c r="BR35"/>
  <c r="BQ35"/>
  <c r="BP35"/>
  <c r="BO35"/>
  <c r="BM35"/>
  <c r="BL35"/>
  <c r="BK35"/>
  <c r="BJ35"/>
  <c r="BH35"/>
  <c r="BG35"/>
  <c r="BF35"/>
  <c r="BE35"/>
  <c r="BB35"/>
  <c r="BA35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Y35"/>
  <c r="X35"/>
  <c r="W35"/>
  <c r="U35"/>
  <c r="T35"/>
  <c r="P35"/>
  <c r="O35"/>
  <c r="Z35" s="1"/>
  <c r="J35"/>
  <c r="H35"/>
  <c r="G35"/>
  <c r="V35" s="1"/>
  <c r="D35"/>
  <c r="CB34"/>
  <c r="CA34"/>
  <c r="BZ34"/>
  <c r="BY34"/>
  <c r="BW34"/>
  <c r="BV34"/>
  <c r="BU34"/>
  <c r="BT34"/>
  <c r="BR34"/>
  <c r="BQ34"/>
  <c r="BP34"/>
  <c r="BO34"/>
  <c r="BM34"/>
  <c r="BL34"/>
  <c r="BK34"/>
  <c r="BJ34"/>
  <c r="BH34"/>
  <c r="BG34"/>
  <c r="BF34"/>
  <c r="BE34"/>
  <c r="BB34"/>
  <c r="BA34"/>
  <c r="AZ34"/>
  <c r="AY34"/>
  <c r="AW34"/>
  <c r="AV34"/>
  <c r="AU34"/>
  <c r="AT34"/>
  <c r="AR34"/>
  <c r="AQ34"/>
  <c r="AP34"/>
  <c r="AO34"/>
  <c r="AM34"/>
  <c r="AL34"/>
  <c r="AK34"/>
  <c r="AJ34"/>
  <c r="AH34"/>
  <c r="AG34"/>
  <c r="AF34"/>
  <c r="AE34"/>
  <c r="Y34"/>
  <c r="X34"/>
  <c r="W34"/>
  <c r="U34"/>
  <c r="T34"/>
  <c r="P34"/>
  <c r="O34"/>
  <c r="Z34" s="1"/>
  <c r="J34"/>
  <c r="H34"/>
  <c r="G34"/>
  <c r="V34" s="1"/>
  <c r="D34"/>
  <c r="CB33"/>
  <c r="CA33"/>
  <c r="BZ33"/>
  <c r="BY33"/>
  <c r="BW33"/>
  <c r="BV33"/>
  <c r="BU33"/>
  <c r="BT33"/>
  <c r="BR33"/>
  <c r="BQ33"/>
  <c r="BP33"/>
  <c r="BO33"/>
  <c r="BM33"/>
  <c r="BL33"/>
  <c r="BK33"/>
  <c r="BJ33"/>
  <c r="BH33"/>
  <c r="BG33"/>
  <c r="BF33"/>
  <c r="BE33"/>
  <c r="BB33"/>
  <c r="BA33"/>
  <c r="AZ33"/>
  <c r="AY33"/>
  <c r="AW33"/>
  <c r="AV33"/>
  <c r="AU33"/>
  <c r="AT33"/>
  <c r="AR33"/>
  <c r="AQ33"/>
  <c r="AP33"/>
  <c r="AO33"/>
  <c r="AM33"/>
  <c r="AL33"/>
  <c r="AK33"/>
  <c r="AJ33"/>
  <c r="AH33"/>
  <c r="AG33"/>
  <c r="AF33"/>
  <c r="AE33"/>
  <c r="Y33"/>
  <c r="X33"/>
  <c r="W33"/>
  <c r="U33"/>
  <c r="T33"/>
  <c r="P33"/>
  <c r="O33"/>
  <c r="Z33" s="1"/>
  <c r="J33"/>
  <c r="H33"/>
  <c r="G33"/>
  <c r="V33" s="1"/>
  <c r="D33"/>
  <c r="CB32"/>
  <c r="CA32"/>
  <c r="BZ32"/>
  <c r="BY32"/>
  <c r="BW32"/>
  <c r="BV32"/>
  <c r="BU32"/>
  <c r="BT32"/>
  <c r="BR32"/>
  <c r="BQ32"/>
  <c r="BP32"/>
  <c r="BO32"/>
  <c r="BM32"/>
  <c r="BL32"/>
  <c r="BK32"/>
  <c r="BJ32"/>
  <c r="BH32"/>
  <c r="BG32"/>
  <c r="BF32"/>
  <c r="BE32"/>
  <c r="BB32"/>
  <c r="BA32"/>
  <c r="AZ32"/>
  <c r="AY32"/>
  <c r="AW32"/>
  <c r="AV32"/>
  <c r="AU32"/>
  <c r="AT32"/>
  <c r="AR32"/>
  <c r="AQ32"/>
  <c r="AP32"/>
  <c r="AO32"/>
  <c r="AM32"/>
  <c r="AL32"/>
  <c r="AK32"/>
  <c r="AJ32"/>
  <c r="AH32"/>
  <c r="AG32"/>
  <c r="AF32"/>
  <c r="AE32"/>
  <c r="Y32"/>
  <c r="X32"/>
  <c r="W32"/>
  <c r="U32"/>
  <c r="T32"/>
  <c r="P32"/>
  <c r="O32"/>
  <c r="Z32" s="1"/>
  <c r="J32"/>
  <c r="H32"/>
  <c r="G32"/>
  <c r="V32" s="1"/>
  <c r="D32"/>
  <c r="CB31"/>
  <c r="CA31"/>
  <c r="BZ31"/>
  <c r="BY31"/>
  <c r="BW31"/>
  <c r="BV31"/>
  <c r="BU31"/>
  <c r="BT31"/>
  <c r="BR31"/>
  <c r="BQ31"/>
  <c r="BP31"/>
  <c r="BO31"/>
  <c r="BM31"/>
  <c r="BL31"/>
  <c r="BK31"/>
  <c r="BJ31"/>
  <c r="BH31"/>
  <c r="BG31"/>
  <c r="BF31"/>
  <c r="BE31"/>
  <c r="BB31"/>
  <c r="BA31"/>
  <c r="AZ31"/>
  <c r="AY31"/>
  <c r="AW31"/>
  <c r="AV31"/>
  <c r="AU31"/>
  <c r="AT31"/>
  <c r="AR31"/>
  <c r="AQ31"/>
  <c r="AP31"/>
  <c r="AO31"/>
  <c r="AM31"/>
  <c r="AL31"/>
  <c r="AK31"/>
  <c r="AJ31"/>
  <c r="AH31"/>
  <c r="AG31"/>
  <c r="AF31"/>
  <c r="AE31"/>
  <c r="Y31"/>
  <c r="X31"/>
  <c r="W31"/>
  <c r="U31"/>
  <c r="T31"/>
  <c r="P31"/>
  <c r="O31"/>
  <c r="Z31" s="1"/>
  <c r="J31"/>
  <c r="H31"/>
  <c r="G31"/>
  <c r="V31" s="1"/>
  <c r="D31"/>
  <c r="CB30"/>
  <c r="CA30"/>
  <c r="BZ30"/>
  <c r="BY30"/>
  <c r="BW30"/>
  <c r="BV30"/>
  <c r="BU30"/>
  <c r="BT30"/>
  <c r="BR30"/>
  <c r="BQ30"/>
  <c r="BP30"/>
  <c r="BO30"/>
  <c r="BM30"/>
  <c r="BL30"/>
  <c r="BK30"/>
  <c r="BJ30"/>
  <c r="BH30"/>
  <c r="BG30"/>
  <c r="BF30"/>
  <c r="BE30"/>
  <c r="BB30"/>
  <c r="BA30"/>
  <c r="AZ30"/>
  <c r="AY30"/>
  <c r="AW30"/>
  <c r="AV30"/>
  <c r="AU30"/>
  <c r="AT30"/>
  <c r="AR30"/>
  <c r="AQ30"/>
  <c r="AP30"/>
  <c r="AO30"/>
  <c r="AM30"/>
  <c r="AL30"/>
  <c r="AK30"/>
  <c r="AJ30"/>
  <c r="AH30"/>
  <c r="AG30"/>
  <c r="AF30"/>
  <c r="AE30"/>
  <c r="Y30"/>
  <c r="X30"/>
  <c r="W30"/>
  <c r="U30"/>
  <c r="T30"/>
  <c r="P30"/>
  <c r="O30"/>
  <c r="Z30" s="1"/>
  <c r="J30"/>
  <c r="H30"/>
  <c r="G30"/>
  <c r="V30" s="1"/>
  <c r="D30"/>
  <c r="CB29"/>
  <c r="CA29"/>
  <c r="BZ29"/>
  <c r="BY29"/>
  <c r="BW29"/>
  <c r="BV29"/>
  <c r="BU29"/>
  <c r="BT29"/>
  <c r="BR29"/>
  <c r="BQ29"/>
  <c r="BP29"/>
  <c r="BO29"/>
  <c r="BM29"/>
  <c r="BL29"/>
  <c r="BK29"/>
  <c r="BJ29"/>
  <c r="BH29"/>
  <c r="BG29"/>
  <c r="BF29"/>
  <c r="BE29"/>
  <c r="BB29"/>
  <c r="BA29"/>
  <c r="AZ29"/>
  <c r="AY29"/>
  <c r="AW29"/>
  <c r="AV29"/>
  <c r="AU29"/>
  <c r="AT29"/>
  <c r="AR29"/>
  <c r="AQ29"/>
  <c r="AP29"/>
  <c r="AO29"/>
  <c r="AM29"/>
  <c r="AL29"/>
  <c r="AK29"/>
  <c r="AJ29"/>
  <c r="AH29"/>
  <c r="AG29"/>
  <c r="AF29"/>
  <c r="AE29"/>
  <c r="Y29"/>
  <c r="X29"/>
  <c r="W29"/>
  <c r="U29"/>
  <c r="T29"/>
  <c r="P29"/>
  <c r="O29"/>
  <c r="Z29" s="1"/>
  <c r="J29"/>
  <c r="H29"/>
  <c r="G29"/>
  <c r="V29" s="1"/>
  <c r="D29"/>
  <c r="CB28"/>
  <c r="CA28"/>
  <c r="BZ28"/>
  <c r="BY28"/>
  <c r="BW28"/>
  <c r="BV28"/>
  <c r="BU28"/>
  <c r="BT28"/>
  <c r="BR28"/>
  <c r="BQ28"/>
  <c r="BP28"/>
  <c r="BO28"/>
  <c r="BM28"/>
  <c r="BL28"/>
  <c r="BK28"/>
  <c r="BJ28"/>
  <c r="BH28"/>
  <c r="BG28"/>
  <c r="BF28"/>
  <c r="BE28"/>
  <c r="BB28"/>
  <c r="BA28"/>
  <c r="AZ28"/>
  <c r="AY28"/>
  <c r="AW28"/>
  <c r="AV28"/>
  <c r="AU28"/>
  <c r="AT28"/>
  <c r="AR28"/>
  <c r="AQ28"/>
  <c r="AP28"/>
  <c r="AO28"/>
  <c r="AM28"/>
  <c r="AL28"/>
  <c r="AK28"/>
  <c r="AJ28"/>
  <c r="AH28"/>
  <c r="AG28"/>
  <c r="AF28"/>
  <c r="AE28"/>
  <c r="Y28"/>
  <c r="X28"/>
  <c r="W28"/>
  <c r="U28"/>
  <c r="T28"/>
  <c r="P28"/>
  <c r="O28"/>
  <c r="Z28" s="1"/>
  <c r="J28"/>
  <c r="H28"/>
  <c r="G28"/>
  <c r="V28" s="1"/>
  <c r="D28"/>
  <c r="CB27"/>
  <c r="CA27"/>
  <c r="BZ27"/>
  <c r="BY27"/>
  <c r="BW27"/>
  <c r="BV27"/>
  <c r="BU27"/>
  <c r="BT27"/>
  <c r="BR27"/>
  <c r="BQ27"/>
  <c r="BP27"/>
  <c r="BO27"/>
  <c r="BM27"/>
  <c r="BL27"/>
  <c r="BK27"/>
  <c r="BJ27"/>
  <c r="BH27"/>
  <c r="BG27"/>
  <c r="BF27"/>
  <c r="BE27"/>
  <c r="BB27"/>
  <c r="BA27"/>
  <c r="AZ27"/>
  <c r="AY27"/>
  <c r="AW27"/>
  <c r="AV27"/>
  <c r="AU27"/>
  <c r="AT27"/>
  <c r="AR27"/>
  <c r="AQ27"/>
  <c r="AP27"/>
  <c r="AO27"/>
  <c r="AM27"/>
  <c r="AL27"/>
  <c r="AK27"/>
  <c r="AJ27"/>
  <c r="AH27"/>
  <c r="AG27"/>
  <c r="AF27"/>
  <c r="AE27"/>
  <c r="Y27"/>
  <c r="X27"/>
  <c r="W27"/>
  <c r="U27"/>
  <c r="T27"/>
  <c r="P27"/>
  <c r="O27"/>
  <c r="Z27" s="1"/>
  <c r="J27"/>
  <c r="H27"/>
  <c r="G27"/>
  <c r="V27" s="1"/>
  <c r="D27"/>
  <c r="CB26"/>
  <c r="CA26"/>
  <c r="BZ26"/>
  <c r="BY26"/>
  <c r="BW26"/>
  <c r="BV26"/>
  <c r="BU26"/>
  <c r="BT26"/>
  <c r="BR26"/>
  <c r="BQ26"/>
  <c r="BP26"/>
  <c r="BO26"/>
  <c r="BM26"/>
  <c r="BL26"/>
  <c r="BK26"/>
  <c r="BJ26"/>
  <c r="BH26"/>
  <c r="BG26"/>
  <c r="BF26"/>
  <c r="BE26"/>
  <c r="BB26"/>
  <c r="BA26"/>
  <c r="AZ26"/>
  <c r="AY26"/>
  <c r="AW26"/>
  <c r="AV26"/>
  <c r="AU26"/>
  <c r="AT26"/>
  <c r="AR26"/>
  <c r="AQ26"/>
  <c r="AP26"/>
  <c r="AO26"/>
  <c r="AM26"/>
  <c r="AL26"/>
  <c r="AK26"/>
  <c r="AJ26"/>
  <c r="AH26"/>
  <c r="AG26"/>
  <c r="AF26"/>
  <c r="AE26"/>
  <c r="Y26"/>
  <c r="X26"/>
  <c r="W26"/>
  <c r="U26"/>
  <c r="T26"/>
  <c r="P26"/>
  <c r="O26"/>
  <c r="Z26" s="1"/>
  <c r="J26"/>
  <c r="H26"/>
  <c r="G26"/>
  <c r="V26" s="1"/>
  <c r="D26"/>
  <c r="CB25"/>
  <c r="CA25"/>
  <c r="BZ25"/>
  <c r="BY25"/>
  <c r="BW25"/>
  <c r="BV25"/>
  <c r="BU25"/>
  <c r="BT25"/>
  <c r="BR25"/>
  <c r="BQ25"/>
  <c r="BP25"/>
  <c r="BO25"/>
  <c r="BM25"/>
  <c r="BL25"/>
  <c r="BK25"/>
  <c r="BJ25"/>
  <c r="BH25"/>
  <c r="BG25"/>
  <c r="BF25"/>
  <c r="BE25"/>
  <c r="BB25"/>
  <c r="BA25"/>
  <c r="AZ25"/>
  <c r="AY25"/>
  <c r="AW25"/>
  <c r="AV25"/>
  <c r="AU25"/>
  <c r="AT25"/>
  <c r="AR25"/>
  <c r="AQ25"/>
  <c r="AP25"/>
  <c r="AO25"/>
  <c r="AM25"/>
  <c r="AL25"/>
  <c r="AK25"/>
  <c r="AJ25"/>
  <c r="AH25"/>
  <c r="AG25"/>
  <c r="AF25"/>
  <c r="AE25"/>
  <c r="Y25"/>
  <c r="X25"/>
  <c r="W25"/>
  <c r="U25"/>
  <c r="T25"/>
  <c r="P25"/>
  <c r="O25"/>
  <c r="Z25" s="1"/>
  <c r="J25"/>
  <c r="H25"/>
  <c r="G25"/>
  <c r="V25" s="1"/>
  <c r="D25"/>
  <c r="CB24"/>
  <c r="CA24"/>
  <c r="BZ24"/>
  <c r="BY24"/>
  <c r="BW24"/>
  <c r="BV24"/>
  <c r="BU24"/>
  <c r="BT24"/>
  <c r="BR24"/>
  <c r="BQ24"/>
  <c r="BP24"/>
  <c r="BO24"/>
  <c r="BM24"/>
  <c r="BL24"/>
  <c r="BK24"/>
  <c r="BJ24"/>
  <c r="BH24"/>
  <c r="BG24"/>
  <c r="BF24"/>
  <c r="BE24"/>
  <c r="BB24"/>
  <c r="BA24"/>
  <c r="AZ24"/>
  <c r="AY24"/>
  <c r="AW24"/>
  <c r="AV24"/>
  <c r="AU24"/>
  <c r="AT24"/>
  <c r="AR24"/>
  <c r="AQ24"/>
  <c r="AP24"/>
  <c r="AO24"/>
  <c r="AM24"/>
  <c r="AL24"/>
  <c r="AK24"/>
  <c r="AJ24"/>
  <c r="AH24"/>
  <c r="AG24"/>
  <c r="AF24"/>
  <c r="AE24"/>
  <c r="Y24"/>
  <c r="X24"/>
  <c r="W24"/>
  <c r="U24"/>
  <c r="T24"/>
  <c r="P24"/>
  <c r="O24"/>
  <c r="Z24" s="1"/>
  <c r="J24"/>
  <c r="H24"/>
  <c r="G24"/>
  <c r="V24" s="1"/>
  <c r="D24"/>
  <c r="CB23"/>
  <c r="CA23"/>
  <c r="BZ23"/>
  <c r="BY23"/>
  <c r="BW23"/>
  <c r="BV23"/>
  <c r="BU23"/>
  <c r="BT23"/>
  <c r="BR23"/>
  <c r="BQ23"/>
  <c r="BP23"/>
  <c r="BO23"/>
  <c r="BM23"/>
  <c r="BL23"/>
  <c r="BK23"/>
  <c r="BJ23"/>
  <c r="BH23"/>
  <c r="BG23"/>
  <c r="BF23"/>
  <c r="BE23"/>
  <c r="BB23"/>
  <c r="BA23"/>
  <c r="AZ23"/>
  <c r="AY23"/>
  <c r="AW23"/>
  <c r="AV23"/>
  <c r="AU23"/>
  <c r="AT23"/>
  <c r="AR23"/>
  <c r="AQ23"/>
  <c r="AP23"/>
  <c r="AO23"/>
  <c r="AM23"/>
  <c r="AL23"/>
  <c r="AK23"/>
  <c r="AJ23"/>
  <c r="AH23"/>
  <c r="AG23"/>
  <c r="AF23"/>
  <c r="AE23"/>
  <c r="Y23"/>
  <c r="X23"/>
  <c r="W23"/>
  <c r="U23"/>
  <c r="T23"/>
  <c r="P23"/>
  <c r="O23"/>
  <c r="Z23" s="1"/>
  <c r="J23"/>
  <c r="H23"/>
  <c r="G23"/>
  <c r="V23" s="1"/>
  <c r="D23"/>
  <c r="CB22"/>
  <c r="CA22"/>
  <c r="BZ22"/>
  <c r="BY22"/>
  <c r="BW22"/>
  <c r="BV22"/>
  <c r="BU22"/>
  <c r="BT22"/>
  <c r="BR22"/>
  <c r="BQ22"/>
  <c r="BP22"/>
  <c r="BO22"/>
  <c r="BM22"/>
  <c r="BL22"/>
  <c r="BK22"/>
  <c r="BJ22"/>
  <c r="BH22"/>
  <c r="BG22"/>
  <c r="BF22"/>
  <c r="BE22"/>
  <c r="BB22"/>
  <c r="BA22"/>
  <c r="AZ22"/>
  <c r="AY22"/>
  <c r="AW22"/>
  <c r="AV22"/>
  <c r="AU22"/>
  <c r="AT22"/>
  <c r="AR22"/>
  <c r="AQ22"/>
  <c r="AP22"/>
  <c r="AO22"/>
  <c r="AM22"/>
  <c r="AL22"/>
  <c r="AK22"/>
  <c r="AJ22"/>
  <c r="AH22"/>
  <c r="AG22"/>
  <c r="AF22"/>
  <c r="AE22"/>
  <c r="Y22"/>
  <c r="X22"/>
  <c r="W22"/>
  <c r="U22"/>
  <c r="T22"/>
  <c r="P22"/>
  <c r="O22"/>
  <c r="Z22" s="1"/>
  <c r="J22"/>
  <c r="H22"/>
  <c r="G22"/>
  <c r="V22" s="1"/>
  <c r="D22"/>
  <c r="CB21"/>
  <c r="CA21"/>
  <c r="BZ21"/>
  <c r="BY21"/>
  <c r="BW21"/>
  <c r="BV21"/>
  <c r="BU21"/>
  <c r="BT21"/>
  <c r="BR21"/>
  <c r="BQ21"/>
  <c r="BP21"/>
  <c r="BO21"/>
  <c r="BM21"/>
  <c r="BL21"/>
  <c r="BK21"/>
  <c r="BJ21"/>
  <c r="BH21"/>
  <c r="BG21"/>
  <c r="BF21"/>
  <c r="BE21"/>
  <c r="BB21"/>
  <c r="BA21"/>
  <c r="AZ21"/>
  <c r="AY21"/>
  <c r="AW21"/>
  <c r="AV21"/>
  <c r="AU21"/>
  <c r="AT21"/>
  <c r="AR21"/>
  <c r="AQ21"/>
  <c r="AP21"/>
  <c r="AO21"/>
  <c r="AM21"/>
  <c r="AL21"/>
  <c r="AK21"/>
  <c r="AJ21"/>
  <c r="AH21"/>
  <c r="AG21"/>
  <c r="AF21"/>
  <c r="AE21"/>
  <c r="Y21"/>
  <c r="X21"/>
  <c r="W21"/>
  <c r="U21"/>
  <c r="T21"/>
  <c r="P21"/>
  <c r="O21"/>
  <c r="Z21" s="1"/>
  <c r="J21"/>
  <c r="H21"/>
  <c r="G21"/>
  <c r="V21" s="1"/>
  <c r="D21"/>
  <c r="CB20"/>
  <c r="CA20"/>
  <c r="BZ20"/>
  <c r="BY20"/>
  <c r="BW20"/>
  <c r="BV20"/>
  <c r="BU20"/>
  <c r="BT20"/>
  <c r="BR20"/>
  <c r="BQ20"/>
  <c r="BP20"/>
  <c r="BO20"/>
  <c r="BM20"/>
  <c r="BL20"/>
  <c r="BK20"/>
  <c r="BJ20"/>
  <c r="BH20"/>
  <c r="BG20"/>
  <c r="BF20"/>
  <c r="BE20"/>
  <c r="BB20"/>
  <c r="BA20"/>
  <c r="AZ20"/>
  <c r="AY20"/>
  <c r="AW20"/>
  <c r="AV20"/>
  <c r="AU20"/>
  <c r="AT20"/>
  <c r="AR20"/>
  <c r="AQ20"/>
  <c r="AP20"/>
  <c r="AO20"/>
  <c r="AM20"/>
  <c r="AL20"/>
  <c r="AK20"/>
  <c r="AJ20"/>
  <c r="AH20"/>
  <c r="AG20"/>
  <c r="AF20"/>
  <c r="AE20"/>
  <c r="Y20"/>
  <c r="X20"/>
  <c r="W20"/>
  <c r="U20"/>
  <c r="T20"/>
  <c r="P20"/>
  <c r="O20"/>
  <c r="Z20" s="1"/>
  <c r="J20"/>
  <c r="H20"/>
  <c r="G20"/>
  <c r="V20" s="1"/>
  <c r="D20"/>
  <c r="CB19"/>
  <c r="CA19"/>
  <c r="BZ19"/>
  <c r="BY19"/>
  <c r="BW19"/>
  <c r="BV19"/>
  <c r="BU19"/>
  <c r="BT19"/>
  <c r="BR19"/>
  <c r="BQ19"/>
  <c r="BP19"/>
  <c r="BO19"/>
  <c r="BM19"/>
  <c r="BL19"/>
  <c r="BK19"/>
  <c r="BJ19"/>
  <c r="BH19"/>
  <c r="BG19"/>
  <c r="BF19"/>
  <c r="BE19"/>
  <c r="BB19"/>
  <c r="BA19"/>
  <c r="AZ19"/>
  <c r="AY19"/>
  <c r="AW19"/>
  <c r="AV19"/>
  <c r="AU19"/>
  <c r="AT19"/>
  <c r="AR19"/>
  <c r="AQ19"/>
  <c r="AP19"/>
  <c r="AO19"/>
  <c r="AM19"/>
  <c r="AL19"/>
  <c r="AK19"/>
  <c r="AJ19"/>
  <c r="AH19"/>
  <c r="AG19"/>
  <c r="AF19"/>
  <c r="AE19"/>
  <c r="Y19"/>
  <c r="X19"/>
  <c r="W19"/>
  <c r="U19"/>
  <c r="T19"/>
  <c r="P19"/>
  <c r="O19"/>
  <c r="Z19" s="1"/>
  <c r="J19"/>
  <c r="H19"/>
  <c r="G19"/>
  <c r="V19" s="1"/>
  <c r="D19"/>
  <c r="CB18"/>
  <c r="CA18"/>
  <c r="BZ18"/>
  <c r="BY18"/>
  <c r="BW18"/>
  <c r="BV18"/>
  <c r="BU18"/>
  <c r="BT18"/>
  <c r="BR18"/>
  <c r="BQ18"/>
  <c r="BP18"/>
  <c r="BO18"/>
  <c r="BM18"/>
  <c r="BL18"/>
  <c r="BK18"/>
  <c r="BJ18"/>
  <c r="BH18"/>
  <c r="BG18"/>
  <c r="BF18"/>
  <c r="BE18"/>
  <c r="BB18"/>
  <c r="BA18"/>
  <c r="AZ18"/>
  <c r="AY18"/>
  <c r="AW18"/>
  <c r="AV18"/>
  <c r="AU18"/>
  <c r="AT18"/>
  <c r="AR18"/>
  <c r="AQ18"/>
  <c r="AP18"/>
  <c r="AO18"/>
  <c r="AM18"/>
  <c r="AL18"/>
  <c r="AK18"/>
  <c r="AJ18"/>
  <c r="AH18"/>
  <c r="AG18"/>
  <c r="AF18"/>
  <c r="AE18"/>
  <c r="Y18"/>
  <c r="X18"/>
  <c r="W18"/>
  <c r="U18"/>
  <c r="T18"/>
  <c r="P18"/>
  <c r="O18"/>
  <c r="Z18" s="1"/>
  <c r="J18"/>
  <c r="H18"/>
  <c r="G18"/>
  <c r="V18" s="1"/>
  <c r="D18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B17"/>
  <c r="CA17"/>
  <c r="BZ17"/>
  <c r="BY17"/>
  <c r="BW17"/>
  <c r="BV17"/>
  <c r="BU17"/>
  <c r="BT17"/>
  <c r="BR17"/>
  <c r="BQ17"/>
  <c r="BP17"/>
  <c r="BO17"/>
  <c r="BL17"/>
  <c r="BK17"/>
  <c r="BJ17"/>
  <c r="BG17"/>
  <c r="BF17"/>
  <c r="BE17"/>
  <c r="BB17"/>
  <c r="BA17"/>
  <c r="AZ17"/>
  <c r="AY17"/>
  <c r="AW17"/>
  <c r="AV17"/>
  <c r="AU17"/>
  <c r="AT17"/>
  <c r="AQ17"/>
  <c r="AP17"/>
  <c r="AO17"/>
  <c r="AM17"/>
  <c r="AL17"/>
  <c r="AK17"/>
  <c r="AJ17"/>
  <c r="AH17"/>
  <c r="AG17"/>
  <c r="AF17"/>
  <c r="AE17"/>
  <c r="Y17"/>
  <c r="P17" s="1"/>
  <c r="BM17" s="1"/>
  <c r="X17"/>
  <c r="W17"/>
  <c r="U17"/>
  <c r="T17"/>
  <c r="O17"/>
  <c r="Z17" s="1"/>
  <c r="J17"/>
  <c r="G17"/>
  <c r="V17" s="1"/>
  <c r="D17"/>
  <c r="A17"/>
  <c r="CB16"/>
  <c r="CA16"/>
  <c r="BZ16"/>
  <c r="BY16"/>
  <c r="BV16"/>
  <c r="BU16"/>
  <c r="BT16"/>
  <c r="BR16"/>
  <c r="BQ16"/>
  <c r="BP16"/>
  <c r="BO16"/>
  <c r="BM16"/>
  <c r="BL16"/>
  <c r="BK16"/>
  <c r="BJ16"/>
  <c r="BH16"/>
  <c r="BG16"/>
  <c r="BF16"/>
  <c r="BE16"/>
  <c r="BB16"/>
  <c r="BA16"/>
  <c r="AZ16"/>
  <c r="AY16"/>
  <c r="AW16"/>
  <c r="AV16"/>
  <c r="AU16"/>
  <c r="AT16"/>
  <c r="AR16"/>
  <c r="AQ16"/>
  <c r="AP16"/>
  <c r="AO16"/>
  <c r="AL16"/>
  <c r="AK16"/>
  <c r="AJ16"/>
  <c r="AH16"/>
  <c r="AG16"/>
  <c r="AF16"/>
  <c r="AE16"/>
  <c r="X16"/>
  <c r="W16"/>
  <c r="U16"/>
  <c r="T16"/>
  <c r="O16"/>
  <c r="Z16" s="1"/>
  <c r="J16"/>
  <c r="G16"/>
  <c r="D16"/>
  <c r="AX13"/>
  <c r="BX13" s="1"/>
  <c r="AS13"/>
  <c r="BS13" s="1"/>
  <c r="AN13"/>
  <c r="BN13" s="1"/>
  <c r="AI13"/>
  <c r="BI13" s="1"/>
  <c r="AD13"/>
  <c r="BD13" s="1"/>
  <c r="W55" i="33"/>
  <c r="W53"/>
  <c r="W51"/>
  <c r="W49"/>
  <c r="W47"/>
  <c r="H42"/>
  <c r="G42"/>
  <c r="CB41"/>
  <c r="CA41"/>
  <c r="BZ41"/>
  <c r="BY41"/>
  <c r="BW41"/>
  <c r="BV41"/>
  <c r="BU41"/>
  <c r="BT41"/>
  <c r="BR41"/>
  <c r="BQ41"/>
  <c r="BP41"/>
  <c r="BO41"/>
  <c r="BM41"/>
  <c r="BL41"/>
  <c r="BK41"/>
  <c r="BJ41"/>
  <c r="BH41"/>
  <c r="BG41"/>
  <c r="BF41"/>
  <c r="BE41"/>
  <c r="BB41"/>
  <c r="BA41"/>
  <c r="AZ41"/>
  <c r="AY41"/>
  <c r="AW41"/>
  <c r="AV41"/>
  <c r="AU41"/>
  <c r="AT41"/>
  <c r="AR41"/>
  <c r="AQ41"/>
  <c r="AP41"/>
  <c r="AO41"/>
  <c r="AM41"/>
  <c r="AL41"/>
  <c r="AK41"/>
  <c r="AJ41"/>
  <c r="AH41"/>
  <c r="AG41"/>
  <c r="AF41"/>
  <c r="AE41"/>
  <c r="X41"/>
  <c r="W41"/>
  <c r="U41"/>
  <c r="T41"/>
  <c r="P41"/>
  <c r="O41"/>
  <c r="Z41" s="1"/>
  <c r="J41"/>
  <c r="H41"/>
  <c r="G41"/>
  <c r="V41" s="1"/>
  <c r="D41"/>
  <c r="CB40"/>
  <c r="CA40"/>
  <c r="BZ40"/>
  <c r="BY40"/>
  <c r="BW40"/>
  <c r="BV40"/>
  <c r="BU40"/>
  <c r="BT40"/>
  <c r="BR40"/>
  <c r="BQ40"/>
  <c r="BP40"/>
  <c r="BO40"/>
  <c r="BM40"/>
  <c r="BL40"/>
  <c r="BK40"/>
  <c r="BJ40"/>
  <c r="BH40"/>
  <c r="BG40"/>
  <c r="BF40"/>
  <c r="BE40"/>
  <c r="BB40"/>
  <c r="BA40"/>
  <c r="AZ40"/>
  <c r="AY40"/>
  <c r="AW40"/>
  <c r="AV40"/>
  <c r="AU40"/>
  <c r="AT40"/>
  <c r="AR40"/>
  <c r="AQ40"/>
  <c r="AP40"/>
  <c r="AO40"/>
  <c r="AM40"/>
  <c r="AL40"/>
  <c r="AK40"/>
  <c r="AJ40"/>
  <c r="AH40"/>
  <c r="AG40"/>
  <c r="AF40"/>
  <c r="AE40"/>
  <c r="Y40"/>
  <c r="X40"/>
  <c r="W40"/>
  <c r="U40"/>
  <c r="T40"/>
  <c r="P40"/>
  <c r="O40"/>
  <c r="Z40" s="1"/>
  <c r="J40"/>
  <c r="H40"/>
  <c r="G40"/>
  <c r="V40" s="1"/>
  <c r="D40"/>
  <c r="CB39"/>
  <c r="CA39"/>
  <c r="BZ39"/>
  <c r="BY39"/>
  <c r="BW39"/>
  <c r="BV39"/>
  <c r="BU39"/>
  <c r="BT39"/>
  <c r="BR39"/>
  <c r="BQ39"/>
  <c r="BP39"/>
  <c r="BO39"/>
  <c r="BM39"/>
  <c r="BL39"/>
  <c r="BK39"/>
  <c r="BJ39"/>
  <c r="BH39"/>
  <c r="BG39"/>
  <c r="BF39"/>
  <c r="BE39"/>
  <c r="BB39"/>
  <c r="BA39"/>
  <c r="AZ39"/>
  <c r="AY39"/>
  <c r="AW39"/>
  <c r="AV39"/>
  <c r="AU39"/>
  <c r="AT39"/>
  <c r="AR39"/>
  <c r="AQ39"/>
  <c r="AP39"/>
  <c r="AO39"/>
  <c r="AM39"/>
  <c r="AL39"/>
  <c r="AK39"/>
  <c r="AJ39"/>
  <c r="AH39"/>
  <c r="AG39"/>
  <c r="AF39"/>
  <c r="AE39"/>
  <c r="Y39"/>
  <c r="X39"/>
  <c r="W39"/>
  <c r="U39"/>
  <c r="T39"/>
  <c r="P39"/>
  <c r="O39"/>
  <c r="Z39" s="1"/>
  <c r="J39"/>
  <c r="H39"/>
  <c r="G39"/>
  <c r="V39" s="1"/>
  <c r="D39"/>
  <c r="CB38"/>
  <c r="CA38"/>
  <c r="BZ38"/>
  <c r="BY38"/>
  <c r="BW38"/>
  <c r="BV38"/>
  <c r="BU38"/>
  <c r="BT38"/>
  <c r="BR38"/>
  <c r="BQ38"/>
  <c r="BP38"/>
  <c r="BO38"/>
  <c r="BM38"/>
  <c r="BL38"/>
  <c r="BK38"/>
  <c r="BJ38"/>
  <c r="BH38"/>
  <c r="BG38"/>
  <c r="BF38"/>
  <c r="BE38"/>
  <c r="BB38"/>
  <c r="BA38"/>
  <c r="AZ38"/>
  <c r="AY38"/>
  <c r="AW38"/>
  <c r="AV38"/>
  <c r="AU38"/>
  <c r="AT38"/>
  <c r="AR38"/>
  <c r="AQ38"/>
  <c r="AP38"/>
  <c r="AO38"/>
  <c r="AM38"/>
  <c r="AL38"/>
  <c r="AK38"/>
  <c r="AJ38"/>
  <c r="AH38"/>
  <c r="AG38"/>
  <c r="AF38"/>
  <c r="AE38"/>
  <c r="Y38"/>
  <c r="X38"/>
  <c r="W38"/>
  <c r="U38"/>
  <c r="T38"/>
  <c r="P38"/>
  <c r="O38"/>
  <c r="Z38" s="1"/>
  <c r="J38"/>
  <c r="H38"/>
  <c r="G38"/>
  <c r="V38" s="1"/>
  <c r="D38"/>
  <c r="CB37"/>
  <c r="CA37"/>
  <c r="BZ37"/>
  <c r="BY37"/>
  <c r="BW37"/>
  <c r="BV37"/>
  <c r="BU37"/>
  <c r="BT37"/>
  <c r="BR37"/>
  <c r="BQ37"/>
  <c r="BP37"/>
  <c r="BO37"/>
  <c r="BM37"/>
  <c r="BL37"/>
  <c r="BK37"/>
  <c r="BJ37"/>
  <c r="BH37"/>
  <c r="BG37"/>
  <c r="BF37"/>
  <c r="BE37"/>
  <c r="BB37"/>
  <c r="BA37"/>
  <c r="AZ37"/>
  <c r="AY37"/>
  <c r="AW37"/>
  <c r="AV37"/>
  <c r="AU37"/>
  <c r="AT37"/>
  <c r="AR37"/>
  <c r="AQ37"/>
  <c r="AP37"/>
  <c r="AO37"/>
  <c r="AM37"/>
  <c r="AL37"/>
  <c r="AK37"/>
  <c r="AJ37"/>
  <c r="AH37"/>
  <c r="AG37"/>
  <c r="AF37"/>
  <c r="AE37"/>
  <c r="Y37"/>
  <c r="X37"/>
  <c r="W37"/>
  <c r="U37"/>
  <c r="T37"/>
  <c r="P37"/>
  <c r="O37"/>
  <c r="Z37" s="1"/>
  <c r="J37"/>
  <c r="H37"/>
  <c r="G37"/>
  <c r="V37" s="1"/>
  <c r="D37"/>
  <c r="CB36"/>
  <c r="CA36"/>
  <c r="BZ36"/>
  <c r="BY36"/>
  <c r="BW36"/>
  <c r="BV36"/>
  <c r="BU36"/>
  <c r="BT36"/>
  <c r="BR36"/>
  <c r="BQ36"/>
  <c r="BP36"/>
  <c r="BO36"/>
  <c r="BM36"/>
  <c r="BL36"/>
  <c r="BK36"/>
  <c r="BJ36"/>
  <c r="BH36"/>
  <c r="BG36"/>
  <c r="BF36"/>
  <c r="BE36"/>
  <c r="BB36"/>
  <c r="BA36"/>
  <c r="AZ36"/>
  <c r="AY36"/>
  <c r="AW36"/>
  <c r="AV36"/>
  <c r="AU36"/>
  <c r="AT36"/>
  <c r="AR36"/>
  <c r="AQ36"/>
  <c r="AP36"/>
  <c r="AO36"/>
  <c r="AM36"/>
  <c r="AL36"/>
  <c r="AK36"/>
  <c r="AJ36"/>
  <c r="AH36"/>
  <c r="AG36"/>
  <c r="AF36"/>
  <c r="AE36"/>
  <c r="Y36"/>
  <c r="X36"/>
  <c r="W36"/>
  <c r="U36"/>
  <c r="T36"/>
  <c r="P36"/>
  <c r="O36"/>
  <c r="Z36" s="1"/>
  <c r="J36"/>
  <c r="H36"/>
  <c r="G36"/>
  <c r="V36" s="1"/>
  <c r="D36"/>
  <c r="CB35"/>
  <c r="CA35"/>
  <c r="BZ35"/>
  <c r="BY35"/>
  <c r="BW35"/>
  <c r="BV35"/>
  <c r="BU35"/>
  <c r="BT35"/>
  <c r="BR35"/>
  <c r="BQ35"/>
  <c r="BP35"/>
  <c r="BO35"/>
  <c r="BM35"/>
  <c r="BL35"/>
  <c r="BK35"/>
  <c r="BJ35"/>
  <c r="BH35"/>
  <c r="BG35"/>
  <c r="BF35"/>
  <c r="BE35"/>
  <c r="BB35"/>
  <c r="BA35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Y35"/>
  <c r="X35"/>
  <c r="W35"/>
  <c r="U35"/>
  <c r="T35"/>
  <c r="P35"/>
  <c r="O35"/>
  <c r="Z35" s="1"/>
  <c r="J35"/>
  <c r="H35"/>
  <c r="G35"/>
  <c r="V35" s="1"/>
  <c r="D35"/>
  <c r="CB34"/>
  <c r="CA34"/>
  <c r="BZ34"/>
  <c r="BY34"/>
  <c r="BW34"/>
  <c r="BV34"/>
  <c r="BU34"/>
  <c r="BT34"/>
  <c r="BR34"/>
  <c r="BQ34"/>
  <c r="BP34"/>
  <c r="BO34"/>
  <c r="BM34"/>
  <c r="BL34"/>
  <c r="BK34"/>
  <c r="BJ34"/>
  <c r="BH34"/>
  <c r="BG34"/>
  <c r="BF34"/>
  <c r="BE34"/>
  <c r="BB34"/>
  <c r="BA34"/>
  <c r="AZ34"/>
  <c r="AY34"/>
  <c r="AW34"/>
  <c r="AV34"/>
  <c r="AU34"/>
  <c r="AT34"/>
  <c r="AR34"/>
  <c r="AQ34"/>
  <c r="AP34"/>
  <c r="AO34"/>
  <c r="AM34"/>
  <c r="AL34"/>
  <c r="AK34"/>
  <c r="AJ34"/>
  <c r="AH34"/>
  <c r="AG34"/>
  <c r="AF34"/>
  <c r="AE34"/>
  <c r="Y34"/>
  <c r="X34"/>
  <c r="W34"/>
  <c r="U34"/>
  <c r="T34"/>
  <c r="P34"/>
  <c r="O34"/>
  <c r="Z34" s="1"/>
  <c r="J34"/>
  <c r="H34"/>
  <c r="G34"/>
  <c r="V34" s="1"/>
  <c r="D34"/>
  <c r="CB33"/>
  <c r="CA33"/>
  <c r="BZ33"/>
  <c r="BY33"/>
  <c r="BW33"/>
  <c r="BV33"/>
  <c r="BU33"/>
  <c r="BT33"/>
  <c r="BR33"/>
  <c r="BQ33"/>
  <c r="BP33"/>
  <c r="BO33"/>
  <c r="BM33"/>
  <c r="BL33"/>
  <c r="BK33"/>
  <c r="BJ33"/>
  <c r="BH33"/>
  <c r="BG33"/>
  <c r="BF33"/>
  <c r="BE33"/>
  <c r="BB33"/>
  <c r="BA33"/>
  <c r="AZ33"/>
  <c r="AY33"/>
  <c r="AW33"/>
  <c r="AV33"/>
  <c r="AU33"/>
  <c r="AT33"/>
  <c r="AR33"/>
  <c r="AQ33"/>
  <c r="AP33"/>
  <c r="AO33"/>
  <c r="AM33"/>
  <c r="AL33"/>
  <c r="AK33"/>
  <c r="AJ33"/>
  <c r="AH33"/>
  <c r="AG33"/>
  <c r="AF33"/>
  <c r="AE33"/>
  <c r="Y33"/>
  <c r="X33"/>
  <c r="W33"/>
  <c r="U33"/>
  <c r="T33"/>
  <c r="P33"/>
  <c r="O33"/>
  <c r="Z33" s="1"/>
  <c r="J33"/>
  <c r="H33"/>
  <c r="G33"/>
  <c r="V33" s="1"/>
  <c r="D33"/>
  <c r="CB32"/>
  <c r="CA32"/>
  <c r="BZ32"/>
  <c r="BY32"/>
  <c r="BW32"/>
  <c r="BV32"/>
  <c r="BU32"/>
  <c r="BT32"/>
  <c r="BR32"/>
  <c r="BQ32"/>
  <c r="BP32"/>
  <c r="BO32"/>
  <c r="BM32"/>
  <c r="BL32"/>
  <c r="BK32"/>
  <c r="BJ32"/>
  <c r="BH32"/>
  <c r="BG32"/>
  <c r="BF32"/>
  <c r="BE32"/>
  <c r="BB32"/>
  <c r="BA32"/>
  <c r="AZ32"/>
  <c r="AY32"/>
  <c r="AW32"/>
  <c r="AV32"/>
  <c r="AU32"/>
  <c r="AT32"/>
  <c r="AR32"/>
  <c r="AQ32"/>
  <c r="AP32"/>
  <c r="AO32"/>
  <c r="AM32"/>
  <c r="AL32"/>
  <c r="AK32"/>
  <c r="AJ32"/>
  <c r="AH32"/>
  <c r="AG32"/>
  <c r="AF32"/>
  <c r="AE32"/>
  <c r="Y32"/>
  <c r="X32"/>
  <c r="W32"/>
  <c r="U32"/>
  <c r="T32"/>
  <c r="P32"/>
  <c r="O32"/>
  <c r="Z32" s="1"/>
  <c r="J32"/>
  <c r="H32"/>
  <c r="G32"/>
  <c r="V32" s="1"/>
  <c r="D32"/>
  <c r="CB31"/>
  <c r="CA31"/>
  <c r="BZ31"/>
  <c r="BY31"/>
  <c r="BW31"/>
  <c r="BV31"/>
  <c r="BU31"/>
  <c r="BT31"/>
  <c r="BR31"/>
  <c r="BQ31"/>
  <c r="BP31"/>
  <c r="BO31"/>
  <c r="BM31"/>
  <c r="BL31"/>
  <c r="BK31"/>
  <c r="BJ31"/>
  <c r="BH31"/>
  <c r="BG31"/>
  <c r="BF31"/>
  <c r="BE31"/>
  <c r="BB31"/>
  <c r="BA31"/>
  <c r="AZ31"/>
  <c r="AY31"/>
  <c r="AW31"/>
  <c r="AV31"/>
  <c r="AU31"/>
  <c r="AT31"/>
  <c r="AR31"/>
  <c r="AQ31"/>
  <c r="AP31"/>
  <c r="AO31"/>
  <c r="AM31"/>
  <c r="AL31"/>
  <c r="AK31"/>
  <c r="AJ31"/>
  <c r="AH31"/>
  <c r="AG31"/>
  <c r="AF31"/>
  <c r="AE31"/>
  <c r="Y31"/>
  <c r="X31"/>
  <c r="W31"/>
  <c r="U31"/>
  <c r="T31"/>
  <c r="P31"/>
  <c r="O31"/>
  <c r="Z31" s="1"/>
  <c r="J31"/>
  <c r="H31"/>
  <c r="G31"/>
  <c r="V31" s="1"/>
  <c r="D31"/>
  <c r="CB30"/>
  <c r="CA30"/>
  <c r="BZ30"/>
  <c r="BY30"/>
  <c r="BW30"/>
  <c r="BV30"/>
  <c r="BU30"/>
  <c r="BT30"/>
  <c r="BR30"/>
  <c r="BQ30"/>
  <c r="BP30"/>
  <c r="BO30"/>
  <c r="BM30"/>
  <c r="BL30"/>
  <c r="BK30"/>
  <c r="BJ30"/>
  <c r="BH30"/>
  <c r="BG30"/>
  <c r="BF30"/>
  <c r="BE30"/>
  <c r="BB30"/>
  <c r="BA30"/>
  <c r="AZ30"/>
  <c r="AY30"/>
  <c r="AW30"/>
  <c r="AV30"/>
  <c r="AU30"/>
  <c r="AT30"/>
  <c r="AR30"/>
  <c r="AQ30"/>
  <c r="AP30"/>
  <c r="AO30"/>
  <c r="AM30"/>
  <c r="AL30"/>
  <c r="AK30"/>
  <c r="AJ30"/>
  <c r="AH30"/>
  <c r="AG30"/>
  <c r="AF30"/>
  <c r="AE30"/>
  <c r="Y30"/>
  <c r="X30"/>
  <c r="W30"/>
  <c r="U30"/>
  <c r="T30"/>
  <c r="P30"/>
  <c r="O30"/>
  <c r="Z30" s="1"/>
  <c r="J30"/>
  <c r="H30"/>
  <c r="G30"/>
  <c r="V30" s="1"/>
  <c r="D30"/>
  <c r="CB29"/>
  <c r="CA29"/>
  <c r="BZ29"/>
  <c r="BY29"/>
  <c r="BW29"/>
  <c r="BV29"/>
  <c r="BU29"/>
  <c r="BT29"/>
  <c r="BR29"/>
  <c r="BQ29"/>
  <c r="BP29"/>
  <c r="BO29"/>
  <c r="BM29"/>
  <c r="BL29"/>
  <c r="BK29"/>
  <c r="BJ29"/>
  <c r="BH29"/>
  <c r="BG29"/>
  <c r="BF29"/>
  <c r="BE29"/>
  <c r="BB29"/>
  <c r="BA29"/>
  <c r="AZ29"/>
  <c r="AY29"/>
  <c r="AW29"/>
  <c r="AV29"/>
  <c r="AU29"/>
  <c r="AT29"/>
  <c r="AR29"/>
  <c r="AQ29"/>
  <c r="AP29"/>
  <c r="AO29"/>
  <c r="AM29"/>
  <c r="AL29"/>
  <c r="AK29"/>
  <c r="AJ29"/>
  <c r="AH29"/>
  <c r="AG29"/>
  <c r="AF29"/>
  <c r="AE29"/>
  <c r="Y29"/>
  <c r="X29"/>
  <c r="W29"/>
  <c r="U29"/>
  <c r="T29"/>
  <c r="P29"/>
  <c r="O29"/>
  <c r="Z29" s="1"/>
  <c r="J29"/>
  <c r="H29"/>
  <c r="G29"/>
  <c r="V29" s="1"/>
  <c r="D29"/>
  <c r="CB28"/>
  <c r="CA28"/>
  <c r="BZ28"/>
  <c r="BY28"/>
  <c r="BW28"/>
  <c r="BV28"/>
  <c r="BU28"/>
  <c r="BT28"/>
  <c r="BR28"/>
  <c r="BQ28"/>
  <c r="BP28"/>
  <c r="BO28"/>
  <c r="BM28"/>
  <c r="BL28"/>
  <c r="BK28"/>
  <c r="BJ28"/>
  <c r="BH28"/>
  <c r="BG28"/>
  <c r="BF28"/>
  <c r="BE28"/>
  <c r="BB28"/>
  <c r="BA28"/>
  <c r="AZ28"/>
  <c r="AY28"/>
  <c r="AW28"/>
  <c r="AV28"/>
  <c r="AU28"/>
  <c r="AT28"/>
  <c r="AR28"/>
  <c r="AQ28"/>
  <c r="AP28"/>
  <c r="AO28"/>
  <c r="AM28"/>
  <c r="AL28"/>
  <c r="AK28"/>
  <c r="AJ28"/>
  <c r="AH28"/>
  <c r="AG28"/>
  <c r="AF28"/>
  <c r="AE28"/>
  <c r="Y28"/>
  <c r="X28"/>
  <c r="W28"/>
  <c r="U28"/>
  <c r="T28"/>
  <c r="P28"/>
  <c r="O28"/>
  <c r="Z28" s="1"/>
  <c r="J28"/>
  <c r="H28"/>
  <c r="G28"/>
  <c r="V28" s="1"/>
  <c r="D28"/>
  <c r="CB27"/>
  <c r="CA27"/>
  <c r="BZ27"/>
  <c r="BY27"/>
  <c r="BW27"/>
  <c r="BV27"/>
  <c r="BU27"/>
  <c r="BT27"/>
  <c r="BR27"/>
  <c r="BQ27"/>
  <c r="BP27"/>
  <c r="BO27"/>
  <c r="BM27"/>
  <c r="BL27"/>
  <c r="BK27"/>
  <c r="BJ27"/>
  <c r="BH27"/>
  <c r="BG27"/>
  <c r="BF27"/>
  <c r="BE27"/>
  <c r="BB27"/>
  <c r="BA27"/>
  <c r="AZ27"/>
  <c r="AY27"/>
  <c r="AW27"/>
  <c r="AV27"/>
  <c r="AU27"/>
  <c r="AT27"/>
  <c r="AR27"/>
  <c r="AQ27"/>
  <c r="AP27"/>
  <c r="AO27"/>
  <c r="AM27"/>
  <c r="AL27"/>
  <c r="AK27"/>
  <c r="AJ27"/>
  <c r="AH27"/>
  <c r="AG27"/>
  <c r="AF27"/>
  <c r="AE27"/>
  <c r="Y27"/>
  <c r="X27"/>
  <c r="W27"/>
  <c r="U27"/>
  <c r="T27"/>
  <c r="P27"/>
  <c r="O27"/>
  <c r="Z27" s="1"/>
  <c r="J27"/>
  <c r="H27"/>
  <c r="G27"/>
  <c r="V27" s="1"/>
  <c r="D27"/>
  <c r="CB26"/>
  <c r="CA26"/>
  <c r="BZ26"/>
  <c r="BY26"/>
  <c r="BW26"/>
  <c r="BV26"/>
  <c r="BU26"/>
  <c r="BT26"/>
  <c r="BR26"/>
  <c r="BQ26"/>
  <c r="BP26"/>
  <c r="BO26"/>
  <c r="BM26"/>
  <c r="BL26"/>
  <c r="BK26"/>
  <c r="BJ26"/>
  <c r="BH26"/>
  <c r="BG26"/>
  <c r="BF26"/>
  <c r="BE26"/>
  <c r="BB26"/>
  <c r="BA26"/>
  <c r="AZ26"/>
  <c r="AY26"/>
  <c r="AW26"/>
  <c r="AV26"/>
  <c r="AU26"/>
  <c r="AT26"/>
  <c r="AR26"/>
  <c r="AQ26"/>
  <c r="AP26"/>
  <c r="AO26"/>
  <c r="AM26"/>
  <c r="AL26"/>
  <c r="AK26"/>
  <c r="AJ26"/>
  <c r="AH26"/>
  <c r="AG26"/>
  <c r="AF26"/>
  <c r="AE26"/>
  <c r="Y26"/>
  <c r="X26"/>
  <c r="W26"/>
  <c r="U26"/>
  <c r="T26"/>
  <c r="P26"/>
  <c r="O26"/>
  <c r="Z26" s="1"/>
  <c r="J26"/>
  <c r="H26"/>
  <c r="G26"/>
  <c r="V26" s="1"/>
  <c r="D26"/>
  <c r="CB25"/>
  <c r="CA25"/>
  <c r="BZ25"/>
  <c r="BY25"/>
  <c r="BW25"/>
  <c r="BV25"/>
  <c r="BU25"/>
  <c r="BT25"/>
  <c r="BR25"/>
  <c r="BQ25"/>
  <c r="BP25"/>
  <c r="BO25"/>
  <c r="BM25"/>
  <c r="BL25"/>
  <c r="BK25"/>
  <c r="BJ25"/>
  <c r="BH25"/>
  <c r="BG25"/>
  <c r="BF25"/>
  <c r="BE25"/>
  <c r="BB25"/>
  <c r="BA25"/>
  <c r="AZ25"/>
  <c r="AY25"/>
  <c r="AW25"/>
  <c r="AV25"/>
  <c r="AU25"/>
  <c r="AT25"/>
  <c r="AR25"/>
  <c r="AQ25"/>
  <c r="AP25"/>
  <c r="AO25"/>
  <c r="AM25"/>
  <c r="AL25"/>
  <c r="AK25"/>
  <c r="AJ25"/>
  <c r="AH25"/>
  <c r="AG25"/>
  <c r="AF25"/>
  <c r="AE25"/>
  <c r="Y25"/>
  <c r="X25"/>
  <c r="W25"/>
  <c r="U25"/>
  <c r="T25"/>
  <c r="P25"/>
  <c r="O25"/>
  <c r="Z25" s="1"/>
  <c r="J25"/>
  <c r="H25"/>
  <c r="G25"/>
  <c r="V25" s="1"/>
  <c r="D25"/>
  <c r="CB24"/>
  <c r="CA24"/>
  <c r="BZ24"/>
  <c r="BY24"/>
  <c r="BW24"/>
  <c r="BV24"/>
  <c r="BU24"/>
  <c r="BT24"/>
  <c r="BR24"/>
  <c r="BQ24"/>
  <c r="BP24"/>
  <c r="BO24"/>
  <c r="BM24"/>
  <c r="BL24"/>
  <c r="BK24"/>
  <c r="BJ24"/>
  <c r="BH24"/>
  <c r="BG24"/>
  <c r="BF24"/>
  <c r="BE24"/>
  <c r="BB24"/>
  <c r="BA24"/>
  <c r="AZ24"/>
  <c r="AY24"/>
  <c r="AW24"/>
  <c r="AV24"/>
  <c r="AU24"/>
  <c r="AT24"/>
  <c r="AR24"/>
  <c r="AQ24"/>
  <c r="AP24"/>
  <c r="AO24"/>
  <c r="AM24"/>
  <c r="AL24"/>
  <c r="AK24"/>
  <c r="AJ24"/>
  <c r="AH24"/>
  <c r="AG24"/>
  <c r="AF24"/>
  <c r="AE24"/>
  <c r="Y24"/>
  <c r="X24"/>
  <c r="W24"/>
  <c r="U24"/>
  <c r="T24"/>
  <c r="P24"/>
  <c r="O24"/>
  <c r="Z24" s="1"/>
  <c r="J24"/>
  <c r="H24"/>
  <c r="G24"/>
  <c r="V24" s="1"/>
  <c r="D24"/>
  <c r="CB23"/>
  <c r="CA23"/>
  <c r="BZ23"/>
  <c r="BY23"/>
  <c r="BW23"/>
  <c r="BV23"/>
  <c r="BU23"/>
  <c r="BT23"/>
  <c r="BR23"/>
  <c r="BQ23"/>
  <c r="BP23"/>
  <c r="BO23"/>
  <c r="BM23"/>
  <c r="BL23"/>
  <c r="BK23"/>
  <c r="BJ23"/>
  <c r="BH23"/>
  <c r="BG23"/>
  <c r="BF23"/>
  <c r="BE23"/>
  <c r="BB23"/>
  <c r="BA23"/>
  <c r="AZ23"/>
  <c r="AY23"/>
  <c r="AW23"/>
  <c r="AV23"/>
  <c r="AU23"/>
  <c r="AT23"/>
  <c r="AR23"/>
  <c r="AQ23"/>
  <c r="AP23"/>
  <c r="AO23"/>
  <c r="AM23"/>
  <c r="AL23"/>
  <c r="AK23"/>
  <c r="AJ23"/>
  <c r="AH23"/>
  <c r="AG23"/>
  <c r="AF23"/>
  <c r="AE23"/>
  <c r="Y23"/>
  <c r="X23"/>
  <c r="W23"/>
  <c r="U23"/>
  <c r="T23"/>
  <c r="P23"/>
  <c r="O23"/>
  <c r="Z23" s="1"/>
  <c r="J23"/>
  <c r="H23"/>
  <c r="G23"/>
  <c r="V23" s="1"/>
  <c r="D23"/>
  <c r="CB22"/>
  <c r="CA22"/>
  <c r="BZ22"/>
  <c r="BY22"/>
  <c r="BW22"/>
  <c r="BV22"/>
  <c r="BU22"/>
  <c r="BT22"/>
  <c r="BR22"/>
  <c r="BQ22"/>
  <c r="BP22"/>
  <c r="BO22"/>
  <c r="BM22"/>
  <c r="BL22"/>
  <c r="BK22"/>
  <c r="BJ22"/>
  <c r="BH22"/>
  <c r="BG22"/>
  <c r="BF22"/>
  <c r="BE22"/>
  <c r="BB22"/>
  <c r="BA22"/>
  <c r="AZ22"/>
  <c r="AY22"/>
  <c r="AW22"/>
  <c r="AV22"/>
  <c r="AU22"/>
  <c r="AT22"/>
  <c r="AR22"/>
  <c r="AQ22"/>
  <c r="AP22"/>
  <c r="AO22"/>
  <c r="AM22"/>
  <c r="AL22"/>
  <c r="AK22"/>
  <c r="AJ22"/>
  <c r="AH22"/>
  <c r="AG22"/>
  <c r="AF22"/>
  <c r="AE22"/>
  <c r="Y22"/>
  <c r="X22"/>
  <c r="W22"/>
  <c r="U22"/>
  <c r="T22"/>
  <c r="P22"/>
  <c r="O22"/>
  <c r="Z22" s="1"/>
  <c r="J22"/>
  <c r="H22"/>
  <c r="G22"/>
  <c r="V22" s="1"/>
  <c r="D22"/>
  <c r="CB21"/>
  <c r="CA21"/>
  <c r="BZ21"/>
  <c r="BY21"/>
  <c r="BW21"/>
  <c r="BV21"/>
  <c r="BU21"/>
  <c r="BT21"/>
  <c r="BR21"/>
  <c r="BQ21"/>
  <c r="BP21"/>
  <c r="BO21"/>
  <c r="BM21"/>
  <c r="BL21"/>
  <c r="BK21"/>
  <c r="BJ21"/>
  <c r="BH21"/>
  <c r="BG21"/>
  <c r="BF21"/>
  <c r="BE21"/>
  <c r="BB21"/>
  <c r="BA21"/>
  <c r="AZ21"/>
  <c r="AY21"/>
  <c r="AW21"/>
  <c r="AV21"/>
  <c r="AU21"/>
  <c r="AT21"/>
  <c r="AR21"/>
  <c r="AQ21"/>
  <c r="AP21"/>
  <c r="AO21"/>
  <c r="AM21"/>
  <c r="AL21"/>
  <c r="AK21"/>
  <c r="AJ21"/>
  <c r="AH21"/>
  <c r="AG21"/>
  <c r="AF21"/>
  <c r="AE21"/>
  <c r="Y21"/>
  <c r="X21"/>
  <c r="W21"/>
  <c r="U21"/>
  <c r="T21"/>
  <c r="P21"/>
  <c r="O21"/>
  <c r="Z21" s="1"/>
  <c r="J21"/>
  <c r="H21"/>
  <c r="G21"/>
  <c r="V21" s="1"/>
  <c r="D21"/>
  <c r="CB20"/>
  <c r="CA20"/>
  <c r="BZ20"/>
  <c r="BY20"/>
  <c r="BW20"/>
  <c r="BV20"/>
  <c r="BU20"/>
  <c r="BT20"/>
  <c r="BR20"/>
  <c r="BQ20"/>
  <c r="BP20"/>
  <c r="BO20"/>
  <c r="BM20"/>
  <c r="BL20"/>
  <c r="BK20"/>
  <c r="BJ20"/>
  <c r="BH20"/>
  <c r="BG20"/>
  <c r="BF20"/>
  <c r="BE20"/>
  <c r="BB20"/>
  <c r="BA20"/>
  <c r="AZ20"/>
  <c r="AY20"/>
  <c r="AW20"/>
  <c r="AV20"/>
  <c r="AU20"/>
  <c r="AT20"/>
  <c r="AR20"/>
  <c r="AQ20"/>
  <c r="AP20"/>
  <c r="AO20"/>
  <c r="AM20"/>
  <c r="AL20"/>
  <c r="AK20"/>
  <c r="AJ20"/>
  <c r="AH20"/>
  <c r="AG20"/>
  <c r="AF20"/>
  <c r="AE20"/>
  <c r="Y20"/>
  <c r="X20"/>
  <c r="W20"/>
  <c r="U20"/>
  <c r="T20"/>
  <c r="P20"/>
  <c r="O20"/>
  <c r="Z20" s="1"/>
  <c r="J20"/>
  <c r="H20"/>
  <c r="G20"/>
  <c r="V20" s="1"/>
  <c r="D20"/>
  <c r="CB19"/>
  <c r="CA19"/>
  <c r="BZ19"/>
  <c r="BY19"/>
  <c r="BW19"/>
  <c r="BV19"/>
  <c r="BU19"/>
  <c r="BT19"/>
  <c r="BR19"/>
  <c r="BQ19"/>
  <c r="BP19"/>
  <c r="BO19"/>
  <c r="BM19"/>
  <c r="BL19"/>
  <c r="BK19"/>
  <c r="BJ19"/>
  <c r="BG19"/>
  <c r="BF19"/>
  <c r="BE19"/>
  <c r="BB19"/>
  <c r="BA19"/>
  <c r="AZ19"/>
  <c r="AY19"/>
  <c r="AV19"/>
  <c r="AU19"/>
  <c r="AT19"/>
  <c r="AR19"/>
  <c r="AQ19"/>
  <c r="AP19"/>
  <c r="AO19"/>
  <c r="AM19"/>
  <c r="AL19"/>
  <c r="AK19"/>
  <c r="AJ19"/>
  <c r="AH19"/>
  <c r="AG19"/>
  <c r="AF19"/>
  <c r="AE19"/>
  <c r="Y19"/>
  <c r="X19"/>
  <c r="P19" s="1"/>
  <c r="BH19" s="1"/>
  <c r="W19"/>
  <c r="U19"/>
  <c r="T19"/>
  <c r="O19"/>
  <c r="Z19" s="1"/>
  <c r="J19"/>
  <c r="G19"/>
  <c r="V19" s="1"/>
  <c r="H19" s="1"/>
  <c r="AW19" s="1"/>
  <c r="D19"/>
  <c r="CA18"/>
  <c r="BZ18"/>
  <c r="BY18"/>
  <c r="BW18"/>
  <c r="BV18"/>
  <c r="BU18"/>
  <c r="BT18"/>
  <c r="BR18"/>
  <c r="BQ18"/>
  <c r="BP18"/>
  <c r="BO18"/>
  <c r="BM18"/>
  <c r="BL18"/>
  <c r="BK18"/>
  <c r="BJ18"/>
  <c r="BH18"/>
  <c r="BG18"/>
  <c r="BF18"/>
  <c r="BE18"/>
  <c r="BB18"/>
  <c r="BA18"/>
  <c r="AZ18"/>
  <c r="AY18"/>
  <c r="AW18"/>
  <c r="AV18"/>
  <c r="AU18"/>
  <c r="AT18"/>
  <c r="AQ18"/>
  <c r="AP18"/>
  <c r="AO18"/>
  <c r="AL18"/>
  <c r="AK18"/>
  <c r="AJ18"/>
  <c r="AH18"/>
  <c r="AG18"/>
  <c r="AF18"/>
  <c r="AE18"/>
  <c r="X18"/>
  <c r="W18"/>
  <c r="U18"/>
  <c r="T18"/>
  <c r="O18"/>
  <c r="J18"/>
  <c r="G18"/>
  <c r="D18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A17"/>
  <c r="BZ17"/>
  <c r="BY17"/>
  <c r="BW17"/>
  <c r="BV17"/>
  <c r="BU17"/>
  <c r="BT17"/>
  <c r="BR17"/>
  <c r="BQ17"/>
  <c r="BP17"/>
  <c r="BO17"/>
  <c r="BM17"/>
  <c r="BL17"/>
  <c r="BK17"/>
  <c r="BJ17"/>
  <c r="BH17"/>
  <c r="BG17"/>
  <c r="BF17"/>
  <c r="BE17"/>
  <c r="BB17"/>
  <c r="BA17"/>
  <c r="AZ17"/>
  <c r="AY17"/>
  <c r="AV17"/>
  <c r="AU17"/>
  <c r="AT17"/>
  <c r="AR17"/>
  <c r="AQ17"/>
  <c r="AP17"/>
  <c r="AO17"/>
  <c r="AL17"/>
  <c r="AK17"/>
  <c r="AJ17"/>
  <c r="AH17"/>
  <c r="AG17"/>
  <c r="AF17"/>
  <c r="AE17"/>
  <c r="X17"/>
  <c r="W17"/>
  <c r="U17"/>
  <c r="T17"/>
  <c r="O17"/>
  <c r="Z17" s="1"/>
  <c r="J17"/>
  <c r="G17"/>
  <c r="D17"/>
  <c r="A17"/>
  <c r="CB16"/>
  <c r="CA16"/>
  <c r="BZ16"/>
  <c r="BY16"/>
  <c r="BV16"/>
  <c r="BU16"/>
  <c r="BT16"/>
  <c r="BR16"/>
  <c r="BQ16"/>
  <c r="BP16"/>
  <c r="BO16"/>
  <c r="BM16"/>
  <c r="BL16"/>
  <c r="BK16"/>
  <c r="BJ16"/>
  <c r="BG16"/>
  <c r="BF16"/>
  <c r="BE16"/>
  <c r="BB16"/>
  <c r="BA16"/>
  <c r="AZ16"/>
  <c r="AY16"/>
  <c r="AW16"/>
  <c r="AV16"/>
  <c r="AU16"/>
  <c r="AT16"/>
  <c r="AR16"/>
  <c r="AQ16"/>
  <c r="AP16"/>
  <c r="AO16"/>
  <c r="AL16"/>
  <c r="AK16"/>
  <c r="AJ16"/>
  <c r="AG16"/>
  <c r="AF16"/>
  <c r="AE16"/>
  <c r="X16"/>
  <c r="W16"/>
  <c r="U16"/>
  <c r="T16"/>
  <c r="O16"/>
  <c r="Z16" s="1"/>
  <c r="J16"/>
  <c r="G16"/>
  <c r="D16"/>
  <c r="BX13"/>
  <c r="BD13"/>
  <c r="AX13"/>
  <c r="AS13"/>
  <c r="BS13" s="1"/>
  <c r="AN13"/>
  <c r="BN13" s="1"/>
  <c r="AI13"/>
  <c r="BI13" s="1"/>
  <c r="AD13"/>
  <c r="O16" i="20"/>
  <c r="H17" i="34" l="1"/>
  <c r="AR17" s="1"/>
  <c r="AR42" s="1"/>
  <c r="BH17"/>
  <c r="BH42" s="1"/>
  <c r="BY42"/>
  <c r="AE42"/>
  <c r="BE42"/>
  <c r="BJ42"/>
  <c r="BO42"/>
  <c r="BT42"/>
  <c r="AO42"/>
  <c r="AT42"/>
  <c r="AY42"/>
  <c r="AJ55" s="1"/>
  <c r="P19" i="35"/>
  <c r="BR19" s="1"/>
  <c r="BR42" s="1"/>
  <c r="BT42"/>
  <c r="V19"/>
  <c r="BO42"/>
  <c r="H19"/>
  <c r="AM19" s="1"/>
  <c r="AM42" s="1"/>
  <c r="V16" i="34"/>
  <c r="H16" s="1"/>
  <c r="AM16" s="1"/>
  <c r="AM42" s="1"/>
  <c r="Y16"/>
  <c r="P16" s="1"/>
  <c r="BW16" s="1"/>
  <c r="BW42" s="1"/>
  <c r="P18" i="35"/>
  <c r="CB18" s="1"/>
  <c r="CB42" s="1"/>
  <c r="V18"/>
  <c r="H18" s="1"/>
  <c r="AH18" s="1"/>
  <c r="Y18"/>
  <c r="AE42"/>
  <c r="AJ47" s="1"/>
  <c r="V17"/>
  <c r="H17" s="1"/>
  <c r="AH17" s="1"/>
  <c r="AO42"/>
  <c r="AT42"/>
  <c r="AJ53" s="1"/>
  <c r="AY42"/>
  <c r="AJ55" s="1"/>
  <c r="V16"/>
  <c r="H16" s="1"/>
  <c r="AH16" s="1"/>
  <c r="Y16"/>
  <c r="P16" s="1"/>
  <c r="BM16" s="1"/>
  <c r="BM42" s="1"/>
  <c r="V16" i="33"/>
  <c r="Y16"/>
  <c r="P16" s="1"/>
  <c r="AO42"/>
  <c r="AT42"/>
  <c r="AY42"/>
  <c r="Z18"/>
  <c r="AE42"/>
  <c r="Y18"/>
  <c r="V18"/>
  <c r="H18" s="1"/>
  <c r="BY42"/>
  <c r="V17"/>
  <c r="H17" s="1"/>
  <c r="Y17"/>
  <c r="P17" s="1"/>
  <c r="CB17" s="1"/>
  <c r="BE42"/>
  <c r="BJ42"/>
  <c r="BO42"/>
  <c r="AJ51" s="1"/>
  <c r="BT42"/>
  <c r="AJ53" s="1"/>
  <c r="H16"/>
  <c r="AJ42" i="35"/>
  <c r="AJ49" s="1"/>
  <c r="AF42"/>
  <c r="AK42"/>
  <c r="AP42"/>
  <c r="AU42"/>
  <c r="AZ42"/>
  <c r="BP42"/>
  <c r="BU42"/>
  <c r="BZ42"/>
  <c r="AG42"/>
  <c r="AL42"/>
  <c r="AQ42"/>
  <c r="AV42"/>
  <c r="BA42"/>
  <c r="BG42"/>
  <c r="BL42"/>
  <c r="BQ42"/>
  <c r="BV42"/>
  <c r="CA42"/>
  <c r="AR42"/>
  <c r="AW42"/>
  <c r="BB42"/>
  <c r="BH42"/>
  <c r="BF42"/>
  <c r="BK42"/>
  <c r="Y17"/>
  <c r="P17" s="1"/>
  <c r="BW17" s="1"/>
  <c r="BW42" s="1"/>
  <c r="Y19"/>
  <c r="Y21"/>
  <c r="Y23"/>
  <c r="Y25"/>
  <c r="Y27"/>
  <c r="Y29"/>
  <c r="Y31"/>
  <c r="Y41"/>
  <c r="AJ42" i="34"/>
  <c r="AG42"/>
  <c r="AL42"/>
  <c r="AQ42"/>
  <c r="AV42"/>
  <c r="BA42"/>
  <c r="BG42"/>
  <c r="BL42"/>
  <c r="BQ42"/>
  <c r="BV42"/>
  <c r="CA42"/>
  <c r="AH42"/>
  <c r="AW42"/>
  <c r="BB42"/>
  <c r="BM42"/>
  <c r="BR42"/>
  <c r="CB42"/>
  <c r="AF42"/>
  <c r="AK42"/>
  <c r="AP42"/>
  <c r="AU42"/>
  <c r="AZ42"/>
  <c r="BF42"/>
  <c r="BK42"/>
  <c r="BP42"/>
  <c r="BU42"/>
  <c r="BZ42"/>
  <c r="Y41"/>
  <c r="AJ42" i="33"/>
  <c r="AG42"/>
  <c r="AL42"/>
  <c r="AQ42"/>
  <c r="AV42"/>
  <c r="BA42"/>
  <c r="BG42"/>
  <c r="BL42"/>
  <c r="BQ42"/>
  <c r="BV42"/>
  <c r="BB42"/>
  <c r="BM42"/>
  <c r="BR42"/>
  <c r="AF42"/>
  <c r="AK42"/>
  <c r="AP42"/>
  <c r="AU42"/>
  <c r="AZ42"/>
  <c r="BF42"/>
  <c r="BK42"/>
  <c r="BP42"/>
  <c r="BU42"/>
  <c r="BZ42"/>
  <c r="CA42"/>
  <c r="Y41"/>
  <c r="AJ49" i="34" l="1"/>
  <c r="AJ51"/>
  <c r="AJ53"/>
  <c r="AJ47"/>
  <c r="AJ51" i="35"/>
  <c r="AH42"/>
  <c r="AL47" s="1"/>
  <c r="CB42" i="33"/>
  <c r="AL55" s="1"/>
  <c r="P18"/>
  <c r="CB18" s="1"/>
  <c r="AR18"/>
  <c r="AR42" s="1"/>
  <c r="AL51" s="1"/>
  <c r="AM18"/>
  <c r="AM17"/>
  <c r="AW17"/>
  <c r="AW42" s="1"/>
  <c r="BW16"/>
  <c r="BW42" s="1"/>
  <c r="BH16"/>
  <c r="BH42" s="1"/>
  <c r="AH16"/>
  <c r="AH42" s="1"/>
  <c r="AM16"/>
  <c r="AJ55"/>
  <c r="AJ47"/>
  <c r="AJ49"/>
  <c r="AO49" i="35"/>
  <c r="AO55"/>
  <c r="AO47"/>
  <c r="AL51"/>
  <c r="AL49"/>
  <c r="AT49" s="1"/>
  <c r="AO51"/>
  <c r="AO53"/>
  <c r="AL55"/>
  <c r="AL53"/>
  <c r="AO49" i="34"/>
  <c r="AL53"/>
  <c r="AO55"/>
  <c r="AO47"/>
  <c r="AL51"/>
  <c r="AO53"/>
  <c r="AL49"/>
  <c r="AO51"/>
  <c r="AL55"/>
  <c r="AL47"/>
  <c r="AO55" i="33"/>
  <c r="AO47"/>
  <c r="AO53"/>
  <c r="AO51"/>
  <c r="AO49"/>
  <c r="BY17" i="20"/>
  <c r="BZ17"/>
  <c r="CA17"/>
  <c r="BY18"/>
  <c r="BZ18"/>
  <c r="CA18"/>
  <c r="BY19"/>
  <c r="BZ19"/>
  <c r="CA19"/>
  <c r="BY20"/>
  <c r="BZ20"/>
  <c r="CA20"/>
  <c r="CB20"/>
  <c r="BY21"/>
  <c r="BZ21"/>
  <c r="CA21"/>
  <c r="CB21"/>
  <c r="BY22"/>
  <c r="BZ22"/>
  <c r="CA22"/>
  <c r="BY23"/>
  <c r="BZ23"/>
  <c r="CA23"/>
  <c r="BY24"/>
  <c r="BZ24"/>
  <c r="CA24"/>
  <c r="BY25"/>
  <c r="BZ25"/>
  <c r="CA25"/>
  <c r="CB25"/>
  <c r="BY26"/>
  <c r="BZ26"/>
  <c r="CA26"/>
  <c r="CB26"/>
  <c r="BY27"/>
  <c r="BZ27"/>
  <c r="CA27"/>
  <c r="BY28"/>
  <c r="BZ28"/>
  <c r="CA28"/>
  <c r="CB28"/>
  <c r="BY29"/>
  <c r="BZ29"/>
  <c r="CA29"/>
  <c r="CB29"/>
  <c r="BY30"/>
  <c r="BZ30"/>
  <c r="CA30"/>
  <c r="CB30"/>
  <c r="BY31"/>
  <c r="BZ31"/>
  <c r="CA31"/>
  <c r="BY32"/>
  <c r="BZ32"/>
  <c r="CA32"/>
  <c r="CB32"/>
  <c r="BY33"/>
  <c r="BZ33"/>
  <c r="CA33"/>
  <c r="CB33"/>
  <c r="BY34"/>
  <c r="BZ34"/>
  <c r="CA34"/>
  <c r="CB34"/>
  <c r="BY35"/>
  <c r="BZ35"/>
  <c r="CA35"/>
  <c r="CB35"/>
  <c r="BY36"/>
  <c r="BZ36"/>
  <c r="CA36"/>
  <c r="CB36"/>
  <c r="BY37"/>
  <c r="BZ37"/>
  <c r="CA37"/>
  <c r="CB37"/>
  <c r="BY38"/>
  <c r="BZ38"/>
  <c r="CA38"/>
  <c r="CB38"/>
  <c r="BY39"/>
  <c r="BZ39"/>
  <c r="CA39"/>
  <c r="CB39"/>
  <c r="BY40"/>
  <c r="BZ40"/>
  <c r="CA40"/>
  <c r="CB40"/>
  <c r="BY41"/>
  <c r="BZ41"/>
  <c r="CA41"/>
  <c r="CB41"/>
  <c r="BT17"/>
  <c r="BU17"/>
  <c r="BV17"/>
  <c r="BW17"/>
  <c r="BT18"/>
  <c r="BU18"/>
  <c r="BV18"/>
  <c r="BT19"/>
  <c r="BU19"/>
  <c r="BV19"/>
  <c r="BW19"/>
  <c r="BT20"/>
  <c r="BU20"/>
  <c r="BV20"/>
  <c r="BW20"/>
  <c r="BT21"/>
  <c r="BU21"/>
  <c r="BV21"/>
  <c r="BW21"/>
  <c r="BT22"/>
  <c r="BU22"/>
  <c r="BV22"/>
  <c r="BT23"/>
  <c r="BU23"/>
  <c r="BV23"/>
  <c r="BW23"/>
  <c r="BT24"/>
  <c r="BU24"/>
  <c r="BV24"/>
  <c r="BW24"/>
  <c r="BT25"/>
  <c r="BU25"/>
  <c r="BV25"/>
  <c r="BW25"/>
  <c r="BT26"/>
  <c r="BU26"/>
  <c r="BV26"/>
  <c r="BT27"/>
  <c r="BU27"/>
  <c r="BV27"/>
  <c r="BW27"/>
  <c r="BT28"/>
  <c r="BU28"/>
  <c r="BV28"/>
  <c r="BW28"/>
  <c r="BT29"/>
  <c r="BU29"/>
  <c r="BV29"/>
  <c r="BW29"/>
  <c r="BT30"/>
  <c r="BU30"/>
  <c r="BV30"/>
  <c r="BW30"/>
  <c r="BT31"/>
  <c r="BU31"/>
  <c r="BV31"/>
  <c r="BT32"/>
  <c r="BU32"/>
  <c r="BV32"/>
  <c r="BT33"/>
  <c r="BU33"/>
  <c r="BV33"/>
  <c r="BW33"/>
  <c r="BT34"/>
  <c r="BU34"/>
  <c r="BV34"/>
  <c r="BW34"/>
  <c r="BT35"/>
  <c r="BU35"/>
  <c r="BV35"/>
  <c r="BO17"/>
  <c r="BP17"/>
  <c r="BQ17"/>
  <c r="BO18"/>
  <c r="BP18"/>
  <c r="BQ18"/>
  <c r="BR18"/>
  <c r="BO19"/>
  <c r="BP19"/>
  <c r="BQ19"/>
  <c r="BR19"/>
  <c r="BO20"/>
  <c r="BP20"/>
  <c r="BQ20"/>
  <c r="BO21"/>
  <c r="BP21"/>
  <c r="BQ21"/>
  <c r="BO22"/>
  <c r="BP22"/>
  <c r="BQ22"/>
  <c r="BR22"/>
  <c r="BO23"/>
  <c r="BP23"/>
  <c r="BQ23"/>
  <c r="BR23"/>
  <c r="BO24"/>
  <c r="BP24"/>
  <c r="BQ24"/>
  <c r="BR24"/>
  <c r="BO25"/>
  <c r="BP25"/>
  <c r="BQ25"/>
  <c r="BO26"/>
  <c r="BP26"/>
  <c r="BQ26"/>
  <c r="BR26"/>
  <c r="BO27"/>
  <c r="BP27"/>
  <c r="BQ27"/>
  <c r="BR27"/>
  <c r="BO28"/>
  <c r="BP28"/>
  <c r="BQ28"/>
  <c r="BO29"/>
  <c r="BP29"/>
  <c r="BQ29"/>
  <c r="BR29"/>
  <c r="BO30"/>
  <c r="BP30"/>
  <c r="BQ30"/>
  <c r="BO31"/>
  <c r="BP31"/>
  <c r="BQ31"/>
  <c r="BR31"/>
  <c r="BO32"/>
  <c r="BP32"/>
  <c r="BQ32"/>
  <c r="BR32"/>
  <c r="BO33"/>
  <c r="BP33"/>
  <c r="BQ33"/>
  <c r="BR33"/>
  <c r="BO34"/>
  <c r="BP34"/>
  <c r="BQ34"/>
  <c r="BO35"/>
  <c r="BP35"/>
  <c r="BQ35"/>
  <c r="BR35"/>
  <c r="BJ17"/>
  <c r="BK17"/>
  <c r="BL17"/>
  <c r="BJ18"/>
  <c r="BK18"/>
  <c r="BL18"/>
  <c r="BJ19"/>
  <c r="BK19"/>
  <c r="BL19"/>
  <c r="BM19"/>
  <c r="BJ20"/>
  <c r="BK20"/>
  <c r="BL20"/>
  <c r="BM20"/>
  <c r="BJ21"/>
  <c r="BK21"/>
  <c r="BL21"/>
  <c r="BM21"/>
  <c r="BJ22"/>
  <c r="BK22"/>
  <c r="BL22"/>
  <c r="BM22"/>
  <c r="BJ23"/>
  <c r="BK23"/>
  <c r="BL23"/>
  <c r="BM23"/>
  <c r="BJ24"/>
  <c r="BK24"/>
  <c r="BL24"/>
  <c r="BM24"/>
  <c r="BJ25"/>
  <c r="BK25"/>
  <c r="BL25"/>
  <c r="BJ26"/>
  <c r="BK26"/>
  <c r="BL26"/>
  <c r="BM26"/>
  <c r="BJ27"/>
  <c r="BK27"/>
  <c r="BL27"/>
  <c r="BJ28"/>
  <c r="BK28"/>
  <c r="BL28"/>
  <c r="BM28"/>
  <c r="BJ29"/>
  <c r="BK29"/>
  <c r="BL29"/>
  <c r="BJ30"/>
  <c r="BK30"/>
  <c r="BL30"/>
  <c r="BM30"/>
  <c r="BJ31"/>
  <c r="BK31"/>
  <c r="BL31"/>
  <c r="BM31"/>
  <c r="BJ32"/>
  <c r="BK32"/>
  <c r="BL32"/>
  <c r="BM32"/>
  <c r="BJ33"/>
  <c r="BK33"/>
  <c r="BL33"/>
  <c r="BJ34"/>
  <c r="BK34"/>
  <c r="BL34"/>
  <c r="BM34"/>
  <c r="BJ35"/>
  <c r="BK35"/>
  <c r="BL35"/>
  <c r="BM35"/>
  <c r="BE17"/>
  <c r="BF17"/>
  <c r="BG17"/>
  <c r="BH17"/>
  <c r="BE18"/>
  <c r="BF18"/>
  <c r="BG18"/>
  <c r="BH18"/>
  <c r="BE19"/>
  <c r="BF19"/>
  <c r="BG19"/>
  <c r="BE20"/>
  <c r="BF20"/>
  <c r="BG20"/>
  <c r="BE21"/>
  <c r="BF21"/>
  <c r="BG21"/>
  <c r="BH21"/>
  <c r="BE22"/>
  <c r="BF22"/>
  <c r="BG22"/>
  <c r="BH22"/>
  <c r="BE23"/>
  <c r="BF23"/>
  <c r="BG23"/>
  <c r="BE24"/>
  <c r="BF24"/>
  <c r="BG24"/>
  <c r="BE25"/>
  <c r="BF25"/>
  <c r="BG25"/>
  <c r="BH25"/>
  <c r="BE26"/>
  <c r="BF26"/>
  <c r="BG26"/>
  <c r="BH26"/>
  <c r="BE27"/>
  <c r="BF27"/>
  <c r="BG27"/>
  <c r="BH27"/>
  <c r="BE28"/>
  <c r="BF28"/>
  <c r="BG28"/>
  <c r="BE29"/>
  <c r="BF29"/>
  <c r="BG29"/>
  <c r="BH29"/>
  <c r="BE30"/>
  <c r="BF30"/>
  <c r="BG30"/>
  <c r="BE31"/>
  <c r="BF31"/>
  <c r="BG31"/>
  <c r="BH31"/>
  <c r="BE32"/>
  <c r="BF32"/>
  <c r="BG32"/>
  <c r="BE33"/>
  <c r="BF33"/>
  <c r="BG33"/>
  <c r="BH33"/>
  <c r="BE34"/>
  <c r="BF34"/>
  <c r="BG34"/>
  <c r="BE35"/>
  <c r="BF35"/>
  <c r="BG35"/>
  <c r="BH35"/>
  <c r="BW16"/>
  <c r="BH16"/>
  <c r="BV16"/>
  <c r="BU16"/>
  <c r="BQ16"/>
  <c r="BP16"/>
  <c r="BL16"/>
  <c r="BK16"/>
  <c r="BG16"/>
  <c r="BF16"/>
  <c r="CA16"/>
  <c r="BZ16"/>
  <c r="AT47" i="34" l="1"/>
  <c r="AT49"/>
  <c r="AT53"/>
  <c r="AT55"/>
  <c r="AT51"/>
  <c r="AT53" i="35"/>
  <c r="AM42" i="33"/>
  <c r="AL49" s="1"/>
  <c r="AT49" s="1"/>
  <c r="AL53"/>
  <c r="AT53" s="1"/>
  <c r="AL47"/>
  <c r="AT55"/>
  <c r="AT55" i="35"/>
  <c r="AT51"/>
  <c r="AT47"/>
  <c r="AT51" i="33"/>
  <c r="AT47"/>
  <c r="J2" i="21"/>
  <c r="U53" i="35" l="1"/>
  <c r="U51"/>
  <c r="U47"/>
  <c r="U49"/>
  <c r="U55"/>
  <c r="J47"/>
  <c r="I57" i="21" s="1"/>
  <c r="U53" i="33"/>
  <c r="U49"/>
  <c r="U49" i="34"/>
  <c r="U51"/>
  <c r="U53"/>
  <c r="U47"/>
  <c r="U55"/>
  <c r="U55" i="33"/>
  <c r="U51"/>
  <c r="U47"/>
  <c r="L49" i="35" l="1"/>
  <c r="K59" i="21" s="1"/>
  <c r="D53" i="35"/>
  <c r="C63" i="21" s="1"/>
  <c r="O55" i="35"/>
  <c r="M65" i="21" s="1"/>
  <c r="O53" i="35"/>
  <c r="M63" i="21" s="1"/>
  <c r="D51" i="35"/>
  <c r="C61" i="21" s="1"/>
  <c r="L53" i="35"/>
  <c r="K63" i="21" s="1"/>
  <c r="J49" i="35"/>
  <c r="I59" i="21" s="1"/>
  <c r="L51" i="35"/>
  <c r="K61" i="21" s="1"/>
  <c r="J55" i="35"/>
  <c r="I65" i="21" s="1"/>
  <c r="O49" i="35"/>
  <c r="M59" i="21" s="1"/>
  <c r="D49" i="35"/>
  <c r="C59" i="21" s="1"/>
  <c r="J51" i="35"/>
  <c r="I61" i="21" s="1"/>
  <c r="O47" i="35"/>
  <c r="M57" i="21" s="1"/>
  <c r="L47" i="35"/>
  <c r="K57" i="21" s="1"/>
  <c r="D47" i="35"/>
  <c r="C57" i="21" s="1"/>
  <c r="J53" i="35"/>
  <c r="I63" i="21" s="1"/>
  <c r="O51" i="35"/>
  <c r="M61" i="21" s="1"/>
  <c r="L55" i="35"/>
  <c r="K65" i="21" s="1"/>
  <c r="D55" i="35"/>
  <c r="C65" i="21" s="1"/>
  <c r="D47" i="33"/>
  <c r="C25" i="21" s="1"/>
  <c r="J53" i="33"/>
  <c r="I31" i="21" s="1"/>
  <c r="O55" i="33"/>
  <c r="M33" i="21" s="1"/>
  <c r="J47" i="33"/>
  <c r="I25" i="21" s="1"/>
  <c r="O49" i="34"/>
  <c r="M43" i="21" s="1"/>
  <c r="O55" i="34"/>
  <c r="M49" i="21" s="1"/>
  <c r="L47" i="34"/>
  <c r="K41" i="21" s="1"/>
  <c r="D47" i="34"/>
  <c r="C41" i="21" s="1"/>
  <c r="D49" i="34"/>
  <c r="C43" i="21" s="1"/>
  <c r="J47" i="34"/>
  <c r="I41" i="21" s="1"/>
  <c r="J49" i="34"/>
  <c r="I43" i="21" s="1"/>
  <c r="L49" i="34"/>
  <c r="K43" i="21" s="1"/>
  <c r="O47" i="34"/>
  <c r="M41" i="21" s="1"/>
  <c r="J55" i="34"/>
  <c r="I49" i="21" s="1"/>
  <c r="D55" i="34"/>
  <c r="C49" i="21" s="1"/>
  <c r="L53" i="34"/>
  <c r="K47" i="21" s="1"/>
  <c r="L55" i="34"/>
  <c r="K49" i="21" s="1"/>
  <c r="O53" i="34"/>
  <c r="M47" i="21" s="1"/>
  <c r="L51" i="34"/>
  <c r="K45" i="21" s="1"/>
  <c r="J53" i="34"/>
  <c r="I47" i="21" s="1"/>
  <c r="D53" i="34"/>
  <c r="C47" i="21" s="1"/>
  <c r="O51" i="34"/>
  <c r="M45" i="21" s="1"/>
  <c r="D51" i="34"/>
  <c r="C45" i="21" s="1"/>
  <c r="J51" i="34"/>
  <c r="I45" i="21" s="1"/>
  <c r="J55" i="33"/>
  <c r="I33" i="21" s="1"/>
  <c r="J51" i="33"/>
  <c r="I29" i="21" s="1"/>
  <c r="L53" i="33"/>
  <c r="K31" i="21" s="1"/>
  <c r="L49" i="33"/>
  <c r="K27" i="21" s="1"/>
  <c r="D55" i="33"/>
  <c r="C33" i="21" s="1"/>
  <c r="L55" i="33"/>
  <c r="K33" i="21" s="1"/>
  <c r="O51" i="33"/>
  <c r="M29" i="21" s="1"/>
  <c r="O47" i="33"/>
  <c r="M25" i="21" s="1"/>
  <c r="O49" i="33"/>
  <c r="M27" i="21" s="1"/>
  <c r="O53" i="33"/>
  <c r="M31" i="21" s="1"/>
  <c r="L51" i="33"/>
  <c r="K29" i="21" s="1"/>
  <c r="D53" i="33"/>
  <c r="C31" i="21" s="1"/>
  <c r="L47" i="33"/>
  <c r="K25" i="21" s="1"/>
  <c r="D49" i="33"/>
  <c r="C27" i="21" s="1"/>
  <c r="D51" i="33"/>
  <c r="C29" i="21" s="1"/>
  <c r="J49" i="33"/>
  <c r="I27" i="21" s="1"/>
  <c r="AY18" i="20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17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17"/>
  <c r="AO18"/>
  <c r="AO16"/>
  <c r="AE16"/>
  <c r="H36"/>
  <c r="H37"/>
  <c r="H38"/>
  <c r="H39"/>
  <c r="H40"/>
  <c r="H41"/>
  <c r="P36"/>
  <c r="P37"/>
  <c r="P38"/>
  <c r="P39"/>
  <c r="P40"/>
  <c r="P41"/>
  <c r="BT16"/>
  <c r="AJ16"/>
  <c r="AH23"/>
  <c r="AM19"/>
  <c r="AK19"/>
  <c r="AF16"/>
  <c r="W55"/>
  <c r="W53"/>
  <c r="W51"/>
  <c r="W49"/>
  <c r="W47"/>
  <c r="AO42" l="1"/>
  <c r="AY36"/>
  <c r="AY37"/>
  <c r="AY38"/>
  <c r="AY39"/>
  <c r="AY40"/>
  <c r="AY41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17"/>
  <c r="BY16"/>
  <c r="BT36"/>
  <c r="BT37"/>
  <c r="BT38"/>
  <c r="BT39"/>
  <c r="BT40"/>
  <c r="BT41"/>
  <c r="BO36"/>
  <c r="BO37"/>
  <c r="BO38"/>
  <c r="BO39"/>
  <c r="BO40"/>
  <c r="BO41"/>
  <c r="BO16"/>
  <c r="BJ36"/>
  <c r="BJ37"/>
  <c r="BJ38"/>
  <c r="BJ39"/>
  <c r="BJ40"/>
  <c r="BJ41"/>
  <c r="BJ16"/>
  <c r="BE36"/>
  <c r="BE37"/>
  <c r="BE38"/>
  <c r="BE39"/>
  <c r="BE40"/>
  <c r="BE41"/>
  <c r="BE16"/>
  <c r="AY16"/>
  <c r="AT16"/>
  <c r="AJ41"/>
  <c r="AJ36"/>
  <c r="AJ37"/>
  <c r="AJ38"/>
  <c r="AJ39"/>
  <c r="AJ40"/>
  <c r="AE41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17"/>
  <c r="AY42" l="1"/>
  <c r="BJ42"/>
  <c r="BY42"/>
  <c r="BE42"/>
  <c r="BO42"/>
  <c r="AJ51" s="1"/>
  <c r="BT42"/>
  <c r="AE42"/>
  <c r="BE23" i="8"/>
  <c r="BC23"/>
  <c r="BA23"/>
  <c r="AY23"/>
  <c r="AW23"/>
  <c r="AU23"/>
  <c r="AS23"/>
  <c r="AQ23"/>
  <c r="AO23"/>
  <c r="AM23"/>
  <c r="AK23"/>
  <c r="AI23"/>
  <c r="AG23"/>
  <c r="AE23"/>
  <c r="AC23"/>
  <c r="AA23"/>
  <c r="Y23"/>
  <c r="W23"/>
  <c r="U23"/>
  <c r="S23"/>
  <c r="G32" i="20"/>
  <c r="G33"/>
  <c r="G34"/>
  <c r="G35"/>
  <c r="G36"/>
  <c r="G37"/>
  <c r="G38"/>
  <c r="G39"/>
  <c r="G40"/>
  <c r="G41"/>
  <c r="G42"/>
  <c r="H42"/>
  <c r="BG36"/>
  <c r="BG37"/>
  <c r="BG38"/>
  <c r="BG39"/>
  <c r="BG40"/>
  <c r="BG41"/>
  <c r="AJ47" l="1"/>
  <c r="AJ55"/>
  <c r="BW41"/>
  <c r="BW40"/>
  <c r="BW39"/>
  <c r="BW38"/>
  <c r="BW37"/>
  <c r="BW36"/>
  <c r="BR41"/>
  <c r="BR40"/>
  <c r="BR39"/>
  <c r="BR38"/>
  <c r="BR37"/>
  <c r="BR36"/>
  <c r="BM36"/>
  <c r="BM37"/>
  <c r="BM38"/>
  <c r="BM39"/>
  <c r="BM40"/>
  <c r="BH36"/>
  <c r="BH37"/>
  <c r="BH38"/>
  <c r="BH39"/>
  <c r="BH40"/>
  <c r="BH41"/>
  <c r="BB41"/>
  <c r="BB40"/>
  <c r="BB39"/>
  <c r="BB38"/>
  <c r="BB37"/>
  <c r="BB36"/>
  <c r="BB33"/>
  <c r="BB32"/>
  <c r="BB24"/>
  <c r="BB23"/>
  <c r="BB22"/>
  <c r="BB21"/>
  <c r="BB16"/>
  <c r="AR16"/>
  <c r="AW41"/>
  <c r="AW39"/>
  <c r="AW38"/>
  <c r="AW37"/>
  <c r="AW36"/>
  <c r="AW35"/>
  <c r="AW33"/>
  <c r="AW32"/>
  <c r="AW31"/>
  <c r="AW27"/>
  <c r="AW26"/>
  <c r="AW25"/>
  <c r="AW21"/>
  <c r="AR41"/>
  <c r="AR40"/>
  <c r="AR39"/>
  <c r="AR38"/>
  <c r="AR37"/>
  <c r="AR36"/>
  <c r="AR32"/>
  <c r="AR30"/>
  <c r="AR29"/>
  <c r="AR27"/>
  <c r="AR26"/>
  <c r="AR22"/>
  <c r="AR19"/>
  <c r="AR17"/>
  <c r="AM18"/>
  <c r="AM20"/>
  <c r="AM23"/>
  <c r="AM26"/>
  <c r="AM28"/>
  <c r="AM29"/>
  <c r="AM33"/>
  <c r="AM34"/>
  <c r="AM35"/>
  <c r="AM36"/>
  <c r="AM37"/>
  <c r="AM38"/>
  <c r="AM39"/>
  <c r="AM40"/>
  <c r="AM41"/>
  <c r="AH18"/>
  <c r="AH19"/>
  <c r="AH20"/>
  <c r="AH22"/>
  <c r="AH24"/>
  <c r="AH29"/>
  <c r="AH33"/>
  <c r="AH34"/>
  <c r="AH35"/>
  <c r="AH36"/>
  <c r="AH37"/>
  <c r="AH38"/>
  <c r="AH39"/>
  <c r="AH40"/>
  <c r="BV36"/>
  <c r="BV37"/>
  <c r="BV38"/>
  <c r="BV39"/>
  <c r="BV40"/>
  <c r="BV41"/>
  <c r="BQ36"/>
  <c r="BQ37"/>
  <c r="BQ38"/>
  <c r="BQ39"/>
  <c r="BQ40"/>
  <c r="BQ41"/>
  <c r="BL36"/>
  <c r="BL37"/>
  <c r="BL38"/>
  <c r="BL39"/>
  <c r="BL40"/>
  <c r="BL41"/>
  <c r="BU36"/>
  <c r="BU37"/>
  <c r="BU38"/>
  <c r="BU39"/>
  <c r="BU40"/>
  <c r="BU41"/>
  <c r="BP36"/>
  <c r="BP37"/>
  <c r="BP38"/>
  <c r="BP39"/>
  <c r="BP40"/>
  <c r="BP41"/>
  <c r="BK36"/>
  <c r="BK37"/>
  <c r="BK38"/>
  <c r="BK39"/>
  <c r="BK40"/>
  <c r="BK41"/>
  <c r="AZ16"/>
  <c r="BF36"/>
  <c r="BF37"/>
  <c r="BF38"/>
  <c r="BF39"/>
  <c r="BF40"/>
  <c r="BF41"/>
  <c r="AK21"/>
  <c r="AP16"/>
  <c r="BA41"/>
  <c r="AZ41"/>
  <c r="BA40"/>
  <c r="AZ40"/>
  <c r="BA39"/>
  <c r="AZ39"/>
  <c r="BA38"/>
  <c r="AZ38"/>
  <c r="BA37"/>
  <c r="AZ37"/>
  <c r="BA36"/>
  <c r="AZ36"/>
  <c r="BA35"/>
  <c r="AZ35"/>
  <c r="BA34"/>
  <c r="AZ34"/>
  <c r="BA33"/>
  <c r="AZ33"/>
  <c r="BA32"/>
  <c r="AZ32"/>
  <c r="BA31"/>
  <c r="AZ31"/>
  <c r="BA30"/>
  <c r="AZ30"/>
  <c r="BA29"/>
  <c r="AZ29"/>
  <c r="BA28"/>
  <c r="AZ28"/>
  <c r="BA27"/>
  <c r="AZ27"/>
  <c r="BA26"/>
  <c r="AZ26"/>
  <c r="BA25"/>
  <c r="AZ25"/>
  <c r="BA24"/>
  <c r="AZ24"/>
  <c r="BA23"/>
  <c r="AZ23"/>
  <c r="BA22"/>
  <c r="AZ22"/>
  <c r="BA21"/>
  <c r="AZ21"/>
  <c r="BA20"/>
  <c r="AZ20"/>
  <c r="BA19"/>
  <c r="AZ19"/>
  <c r="BA18"/>
  <c r="AZ18"/>
  <c r="BA17"/>
  <c r="AZ17"/>
  <c r="BA16"/>
  <c r="AV41"/>
  <c r="AU41"/>
  <c r="AV40"/>
  <c r="AU40"/>
  <c r="AV39"/>
  <c r="AU39"/>
  <c r="AV38"/>
  <c r="AU38"/>
  <c r="AV37"/>
  <c r="AU37"/>
  <c r="AV36"/>
  <c r="AU36"/>
  <c r="AV35"/>
  <c r="AU35"/>
  <c r="AV34"/>
  <c r="AU34"/>
  <c r="AV33"/>
  <c r="AU33"/>
  <c r="AV32"/>
  <c r="AU32"/>
  <c r="AV31"/>
  <c r="AU31"/>
  <c r="AV30"/>
  <c r="AU30"/>
  <c r="AV29"/>
  <c r="AU29"/>
  <c r="AV28"/>
  <c r="AU28"/>
  <c r="AV27"/>
  <c r="AU27"/>
  <c r="AV26"/>
  <c r="AU26"/>
  <c r="AV25"/>
  <c r="AU25"/>
  <c r="AV24"/>
  <c r="AU24"/>
  <c r="AV23"/>
  <c r="AU23"/>
  <c r="AV22"/>
  <c r="AU22"/>
  <c r="AV21"/>
  <c r="AU21"/>
  <c r="AV20"/>
  <c r="AU20"/>
  <c r="AV19"/>
  <c r="AU19"/>
  <c r="AV18"/>
  <c r="AU18"/>
  <c r="AV17"/>
  <c r="AU17"/>
  <c r="AV16"/>
  <c r="AU16"/>
  <c r="AQ41"/>
  <c r="AP41"/>
  <c r="AQ40"/>
  <c r="AP40"/>
  <c r="AQ39"/>
  <c r="AP39"/>
  <c r="AQ38"/>
  <c r="AP38"/>
  <c r="AQ37"/>
  <c r="AP37"/>
  <c r="AQ36"/>
  <c r="AP36"/>
  <c r="AQ35"/>
  <c r="AP35"/>
  <c r="AQ34"/>
  <c r="AP34"/>
  <c r="AQ33"/>
  <c r="AP33"/>
  <c r="AQ32"/>
  <c r="AP32"/>
  <c r="AQ31"/>
  <c r="AP31"/>
  <c r="AQ30"/>
  <c r="AP30"/>
  <c r="AQ29"/>
  <c r="AP29"/>
  <c r="AQ28"/>
  <c r="AP28"/>
  <c r="AQ27"/>
  <c r="AP27"/>
  <c r="AQ26"/>
  <c r="AP26"/>
  <c r="AQ25"/>
  <c r="AP25"/>
  <c r="AQ24"/>
  <c r="AP24"/>
  <c r="AQ23"/>
  <c r="AP23"/>
  <c r="AQ22"/>
  <c r="AP22"/>
  <c r="AQ21"/>
  <c r="AP21"/>
  <c r="AQ20"/>
  <c r="AP20"/>
  <c r="AQ19"/>
  <c r="AP19"/>
  <c r="AQ18"/>
  <c r="AP18"/>
  <c r="AQ17"/>
  <c r="AP17"/>
  <c r="AQ16"/>
  <c r="AK17"/>
  <c r="AL17"/>
  <c r="AK18"/>
  <c r="AL18"/>
  <c r="AL19"/>
  <c r="AK20"/>
  <c r="AL20"/>
  <c r="AL21"/>
  <c r="AK22"/>
  <c r="AL22"/>
  <c r="AK23"/>
  <c r="AL23"/>
  <c r="AK24"/>
  <c r="AL24"/>
  <c r="AK25"/>
  <c r="AL25"/>
  <c r="AK26"/>
  <c r="AL26"/>
  <c r="AK27"/>
  <c r="AL27"/>
  <c r="AK28"/>
  <c r="AL28"/>
  <c r="AK29"/>
  <c r="AL29"/>
  <c r="AK30"/>
  <c r="AL30"/>
  <c r="AK31"/>
  <c r="AL31"/>
  <c r="AK32"/>
  <c r="AL32"/>
  <c r="AK33"/>
  <c r="AL33"/>
  <c r="AK34"/>
  <c r="AL34"/>
  <c r="AK35"/>
  <c r="AL35"/>
  <c r="AK36"/>
  <c r="AL36"/>
  <c r="AK37"/>
  <c r="AL37"/>
  <c r="AK38"/>
  <c r="AL38"/>
  <c r="AK39"/>
  <c r="AL39"/>
  <c r="AK40"/>
  <c r="AL40"/>
  <c r="AK41"/>
  <c r="AL41"/>
  <c r="AK16"/>
  <c r="AL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 l="1"/>
  <c r="AZ42"/>
  <c r="AK42"/>
  <c r="AL42"/>
  <c r="AP42"/>
  <c r="AQ42"/>
  <c r="AU42"/>
  <c r="AV42"/>
  <c r="BA42"/>
  <c r="BF42"/>
  <c r="BG42"/>
  <c r="BK42"/>
  <c r="BL42"/>
  <c r="BU42"/>
  <c r="BV42"/>
  <c r="BZ42"/>
  <c r="CA42"/>
  <c r="AG42"/>
  <c r="AR20"/>
  <c r="AW22"/>
  <c r="BB29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6"/>
  <c r="AX13"/>
  <c r="AS13"/>
  <c r="AN13"/>
  <c r="AI13"/>
  <c r="AD13"/>
  <c r="AO53" l="1"/>
  <c r="AO49"/>
  <c r="AO47"/>
  <c r="AJ42"/>
  <c r="AJ49" s="1"/>
  <c r="AO55"/>
  <c r="O18"/>
  <c r="O19"/>
  <c r="O20"/>
  <c r="O21"/>
  <c r="O22"/>
  <c r="O23"/>
  <c r="O24"/>
  <c r="O25"/>
  <c r="O26"/>
  <c r="O27"/>
  <c r="O28"/>
  <c r="O29"/>
  <c r="O30"/>
  <c r="O31"/>
  <c r="O32"/>
  <c r="O33"/>
  <c r="O34"/>
  <c r="Z34" s="1"/>
  <c r="O35"/>
  <c r="O36"/>
  <c r="Y36" s="1"/>
  <c r="O37"/>
  <c r="Y37" s="1"/>
  <c r="O38"/>
  <c r="Z38" s="1"/>
  <c r="O39"/>
  <c r="Y39" s="1"/>
  <c r="O40"/>
  <c r="Y40" s="1"/>
  <c r="O41"/>
  <c r="Y41" s="1"/>
  <c r="BP42"/>
  <c r="BQ42"/>
  <c r="BX13"/>
  <c r="BS13"/>
  <c r="BN13"/>
  <c r="BI13"/>
  <c r="BD13"/>
  <c r="T17"/>
  <c r="U17"/>
  <c r="W17"/>
  <c r="X17"/>
  <c r="T18"/>
  <c r="U18"/>
  <c r="W18"/>
  <c r="X18"/>
  <c r="T19"/>
  <c r="U19"/>
  <c r="W19"/>
  <c r="X19"/>
  <c r="T20"/>
  <c r="U20"/>
  <c r="W20"/>
  <c r="X20"/>
  <c r="T21"/>
  <c r="U21"/>
  <c r="W21"/>
  <c r="X21"/>
  <c r="T22"/>
  <c r="U22"/>
  <c r="W22"/>
  <c r="X22"/>
  <c r="T23"/>
  <c r="U23"/>
  <c r="W23"/>
  <c r="X23"/>
  <c r="T24"/>
  <c r="U24"/>
  <c r="W24"/>
  <c r="X24"/>
  <c r="T25"/>
  <c r="U25"/>
  <c r="W25"/>
  <c r="X25"/>
  <c r="T26"/>
  <c r="U26"/>
  <c r="W26"/>
  <c r="X26"/>
  <c r="T27"/>
  <c r="U27"/>
  <c r="W27"/>
  <c r="X27"/>
  <c r="T28"/>
  <c r="U28"/>
  <c r="W28"/>
  <c r="X28"/>
  <c r="T29"/>
  <c r="U29"/>
  <c r="W29"/>
  <c r="X29"/>
  <c r="T30"/>
  <c r="U30"/>
  <c r="W30"/>
  <c r="X30"/>
  <c r="AT42" s="1"/>
  <c r="AJ53" s="1"/>
  <c r="T31"/>
  <c r="U31"/>
  <c r="W31"/>
  <c r="X31"/>
  <c r="T32"/>
  <c r="U32"/>
  <c r="W32"/>
  <c r="X32"/>
  <c r="T33"/>
  <c r="U33"/>
  <c r="W33"/>
  <c r="X33"/>
  <c r="T34"/>
  <c r="U34"/>
  <c r="W34"/>
  <c r="X34"/>
  <c r="T35"/>
  <c r="U35"/>
  <c r="W35"/>
  <c r="X35"/>
  <c r="T36"/>
  <c r="U36"/>
  <c r="W36"/>
  <c r="X36"/>
  <c r="T37"/>
  <c r="U37"/>
  <c r="W37"/>
  <c r="X37"/>
  <c r="T38"/>
  <c r="U38"/>
  <c r="W38"/>
  <c r="X38"/>
  <c r="T39"/>
  <c r="U39"/>
  <c r="W39"/>
  <c r="X39"/>
  <c r="T40"/>
  <c r="U40"/>
  <c r="W40"/>
  <c r="X40"/>
  <c r="T41"/>
  <c r="U41"/>
  <c r="W41"/>
  <c r="X41"/>
  <c r="X16"/>
  <c r="W16"/>
  <c r="U16"/>
  <c r="T16"/>
  <c r="G17"/>
  <c r="Z17" s="1"/>
  <c r="G18"/>
  <c r="V18" s="1"/>
  <c r="G19"/>
  <c r="G20"/>
  <c r="G21"/>
  <c r="V21" s="1"/>
  <c r="G22"/>
  <c r="G23"/>
  <c r="G24"/>
  <c r="V24" s="1"/>
  <c r="G25"/>
  <c r="G26"/>
  <c r="V26" s="1"/>
  <c r="G27"/>
  <c r="G28"/>
  <c r="V28" s="1"/>
  <c r="G29"/>
  <c r="V29" s="1"/>
  <c r="G30"/>
  <c r="G31"/>
  <c r="V32"/>
  <c r="V33"/>
  <c r="V34"/>
  <c r="V36"/>
  <c r="V37"/>
  <c r="V38"/>
  <c r="V39"/>
  <c r="V41"/>
  <c r="G16"/>
  <c r="Z16" s="1"/>
  <c r="A17"/>
  <c r="A18" s="1"/>
  <c r="A19" s="1"/>
  <c r="Z28" l="1"/>
  <c r="Z24"/>
  <c r="Z29"/>
  <c r="Z31"/>
  <c r="Z27"/>
  <c r="Z30"/>
  <c r="Z26"/>
  <c r="Z22"/>
  <c r="P22" s="1"/>
  <c r="Z25"/>
  <c r="Y32"/>
  <c r="Z32"/>
  <c r="Y35"/>
  <c r="Z35"/>
  <c r="Y23"/>
  <c r="Z23"/>
  <c r="Y33"/>
  <c r="Z33"/>
  <c r="Z21"/>
  <c r="Z20"/>
  <c r="Y19"/>
  <c r="Z19"/>
  <c r="Z18"/>
  <c r="V20"/>
  <c r="H20" s="1"/>
  <c r="AO51"/>
  <c r="Y26"/>
  <c r="Y22"/>
  <c r="Y29"/>
  <c r="P29" s="1"/>
  <c r="BM29" s="1"/>
  <c r="Y28"/>
  <c r="Y20"/>
  <c r="V22"/>
  <c r="H22" s="1"/>
  <c r="AM22" s="1"/>
  <c r="V35"/>
  <c r="V27"/>
  <c r="V23"/>
  <c r="H23" s="1"/>
  <c r="V19"/>
  <c r="H19" s="1"/>
  <c r="H35"/>
  <c r="H34"/>
  <c r="H33"/>
  <c r="AR33" s="1"/>
  <c r="H32"/>
  <c r="H29"/>
  <c r="AW29" s="1"/>
  <c r="H28"/>
  <c r="H27"/>
  <c r="AH27" s="1"/>
  <c r="H26"/>
  <c r="H24"/>
  <c r="AR24" s="1"/>
  <c r="H21"/>
  <c r="AH21" s="1"/>
  <c r="Y18"/>
  <c r="H18"/>
  <c r="BB18" s="1"/>
  <c r="BB27"/>
  <c r="AM27"/>
  <c r="Z36"/>
  <c r="P32"/>
  <c r="V40"/>
  <c r="AW40" s="1"/>
  <c r="Z40"/>
  <c r="AH41"/>
  <c r="V25"/>
  <c r="H25" s="1"/>
  <c r="V31"/>
  <c r="AR31" s="1"/>
  <c r="V30"/>
  <c r="H30" s="1"/>
  <c r="Y30"/>
  <c r="P30" s="1"/>
  <c r="Y27"/>
  <c r="P27" s="1"/>
  <c r="Z39"/>
  <c r="Y17"/>
  <c r="Y38"/>
  <c r="V17"/>
  <c r="H17" s="1"/>
  <c r="AH17" s="1"/>
  <c r="V16"/>
  <c r="Y34"/>
  <c r="P34" s="1"/>
  <c r="P26"/>
  <c r="BW26" s="1"/>
  <c r="Y25"/>
  <c r="Y21"/>
  <c r="Z37"/>
  <c r="Y24"/>
  <c r="Z41"/>
  <c r="BM41" s="1"/>
  <c r="BB34"/>
  <c r="Y31"/>
  <c r="Y16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P23" l="1"/>
  <c r="P19"/>
  <c r="BH19" s="1"/>
  <c r="P33"/>
  <c r="BM33" s="1"/>
  <c r="P35"/>
  <c r="BW35" s="1"/>
  <c r="AW23"/>
  <c r="AR23"/>
  <c r="BH34"/>
  <c r="BR34"/>
  <c r="BM27"/>
  <c r="CB27"/>
  <c r="AM30"/>
  <c r="BB30"/>
  <c r="AW20"/>
  <c r="BB20"/>
  <c r="AR35"/>
  <c r="BB35"/>
  <c r="BB26"/>
  <c r="AH26"/>
  <c r="AH32"/>
  <c r="AM32"/>
  <c r="BB19"/>
  <c r="AW19"/>
  <c r="BH30"/>
  <c r="BR30"/>
  <c r="AM25"/>
  <c r="BB25"/>
  <c r="BW32"/>
  <c r="BH32"/>
  <c r="CB19"/>
  <c r="CB22"/>
  <c r="BW22"/>
  <c r="BH23"/>
  <c r="CB23"/>
  <c r="BB28"/>
  <c r="AR28"/>
  <c r="AR34"/>
  <c r="AW34"/>
  <c r="P18"/>
  <c r="BM18" s="1"/>
  <c r="P20"/>
  <c r="BH20" s="1"/>
  <c r="BR20"/>
  <c r="P28"/>
  <c r="P21"/>
  <c r="BR21" s="1"/>
  <c r="P31"/>
  <c r="P24"/>
  <c r="P17"/>
  <c r="BR17" s="1"/>
  <c r="P16"/>
  <c r="BM16" s="1"/>
  <c r="P25"/>
  <c r="AM17"/>
  <c r="BB17"/>
  <c r="AR18"/>
  <c r="AW18"/>
  <c r="H31"/>
  <c r="AM31" s="1"/>
  <c r="H16"/>
  <c r="AH16" s="1"/>
  <c r="AM21"/>
  <c r="AR21"/>
  <c r="AW24"/>
  <c r="AM24"/>
  <c r="AW28"/>
  <c r="AH28"/>
  <c r="AW30"/>
  <c r="AH30"/>
  <c r="AW17"/>
  <c r="AH31"/>
  <c r="BB31"/>
  <c r="AR25"/>
  <c r="AH25"/>
  <c r="AM16"/>
  <c r="AW16" l="1"/>
  <c r="AW42" s="1"/>
  <c r="CB18"/>
  <c r="BW18"/>
  <c r="BW31"/>
  <c r="CB31"/>
  <c r="BR25"/>
  <c r="BM25"/>
  <c r="BR28"/>
  <c r="BH28"/>
  <c r="CB24"/>
  <c r="BH24"/>
  <c r="BM17"/>
  <c r="CB17"/>
  <c r="CB16"/>
  <c r="BR16"/>
  <c r="BB42"/>
  <c r="AR42"/>
  <c r="AM42"/>
  <c r="AH42"/>
  <c r="BR42" l="1"/>
  <c r="AL51" s="1"/>
  <c r="AT51" s="1"/>
  <c r="BH42"/>
  <c r="AL47" s="1"/>
  <c r="AT47" s="1"/>
  <c r="CB42"/>
  <c r="AL55" s="1"/>
  <c r="AT55" s="1"/>
  <c r="BW42"/>
  <c r="AL53" s="1"/>
  <c r="AT53" s="1"/>
  <c r="BM42"/>
  <c r="AL49" s="1"/>
  <c r="AT49" s="1"/>
  <c r="U47" l="1"/>
  <c r="U49"/>
  <c r="U51"/>
  <c r="U55"/>
  <c r="U53"/>
  <c r="L51" l="1"/>
  <c r="K13" i="21" s="1"/>
  <c r="L47" i="20"/>
  <c r="K9" i="21" s="1"/>
  <c r="J47" i="20"/>
  <c r="I9" i="21" s="1"/>
  <c r="J55" i="20"/>
  <c r="I17" i="21" s="1"/>
  <c r="O47" i="20"/>
  <c r="M9" i="21" s="1"/>
  <c r="D47" i="20"/>
  <c r="C9" i="21" s="1"/>
  <c r="L49" i="20"/>
  <c r="K11" i="21" s="1"/>
  <c r="D55" i="20"/>
  <c r="C17" i="21" s="1"/>
  <c r="O49" i="20"/>
  <c r="M11" i="21" s="1"/>
  <c r="O51" i="20"/>
  <c r="M13" i="21" s="1"/>
  <c r="L53" i="20"/>
  <c r="K15" i="21" s="1"/>
  <c r="L55" i="20"/>
  <c r="K17" i="21" s="1"/>
  <c r="O53" i="20"/>
  <c r="M15" i="21" s="1"/>
  <c r="O55" i="20"/>
  <c r="M17" i="21" s="1"/>
  <c r="J49" i="20"/>
  <c r="I11" i="21" s="1"/>
  <c r="J51" i="20"/>
  <c r="I13" i="21" s="1"/>
  <c r="D51" i="20"/>
  <c r="C13" i="21" s="1"/>
  <c r="D49" i="20"/>
  <c r="C11" i="21" s="1"/>
  <c r="J53" i="20"/>
  <c r="I15" i="21" s="1"/>
  <c r="D53" i="20"/>
  <c r="C15" i="21" s="1"/>
</calcChain>
</file>

<file path=xl/sharedStrings.xml><?xml version="1.0" encoding="utf-8"?>
<sst xmlns="http://schemas.openxmlformats.org/spreadsheetml/2006/main" count="574" uniqueCount="148">
  <si>
    <t>POULE A</t>
  </si>
  <si>
    <t>POULE B</t>
  </si>
  <si>
    <t>POULE C</t>
  </si>
  <si>
    <t>POULE D</t>
  </si>
  <si>
    <t>EPINAL</t>
  </si>
  <si>
    <t>FAULQUEMONT</t>
  </si>
  <si>
    <t>PREISCH</t>
  </si>
  <si>
    <t>AINGERAY</t>
  </si>
  <si>
    <t>COMBLES</t>
  </si>
  <si>
    <t>AMNEVILLE</t>
  </si>
  <si>
    <t>SARREBOURG</t>
  </si>
  <si>
    <t>SARREGUEMINES</t>
  </si>
  <si>
    <t>VITTEL HAZEAU</t>
  </si>
  <si>
    <t>AVRAINVILLE</t>
  </si>
  <si>
    <t>LONGWY</t>
  </si>
  <si>
    <t>VITTEL ERMITAGE</t>
  </si>
  <si>
    <t>Aingeray</t>
  </si>
  <si>
    <t>Amneville</t>
  </si>
  <si>
    <t>Avrainville</t>
  </si>
  <si>
    <t>Bitche</t>
  </si>
  <si>
    <t>Combles</t>
  </si>
  <si>
    <t>Faulquemont</t>
  </si>
  <si>
    <t>Longwy</t>
  </si>
  <si>
    <t>Madine</t>
  </si>
  <si>
    <t>Marly</t>
  </si>
  <si>
    <t>Metz Garden</t>
  </si>
  <si>
    <t>Preisch</t>
  </si>
  <si>
    <t>Pulnoy</t>
  </si>
  <si>
    <t>Sarrebourg</t>
  </si>
  <si>
    <t>Sarreguemines</t>
  </si>
  <si>
    <t>Vittel-Ermitage</t>
  </si>
  <si>
    <t>Vittel-Hazeau</t>
  </si>
  <si>
    <t>9 Trous</t>
  </si>
  <si>
    <t>Centraux</t>
  </si>
  <si>
    <t>Périphériques</t>
  </si>
  <si>
    <t>CLUBS</t>
  </si>
  <si>
    <t>N°</t>
  </si>
  <si>
    <t>CHAPEAU</t>
  </si>
  <si>
    <t>Joués</t>
  </si>
  <si>
    <t>Points</t>
  </si>
  <si>
    <t>Net</t>
  </si>
  <si>
    <t>Brut</t>
  </si>
  <si>
    <t>Chérisey</t>
  </si>
  <si>
    <t>Total</t>
  </si>
  <si>
    <t>Visiteur</t>
  </si>
  <si>
    <t>brut</t>
  </si>
  <si>
    <t>net</t>
  </si>
  <si>
    <t>total</t>
  </si>
  <si>
    <t>Recevant</t>
  </si>
  <si>
    <t>bonus</t>
  </si>
  <si>
    <t>CHERISEY</t>
  </si>
  <si>
    <t>MADINE</t>
  </si>
  <si>
    <t>Rang</t>
  </si>
  <si>
    <t>BITCHE</t>
  </si>
  <si>
    <t>PULNOY</t>
  </si>
  <si>
    <t>SAINT DIE</t>
  </si>
  <si>
    <t>VERDUN</t>
  </si>
  <si>
    <t>A1</t>
  </si>
  <si>
    <t>A2</t>
  </si>
  <si>
    <t>A3</t>
  </si>
  <si>
    <t>A4</t>
  </si>
  <si>
    <t>A5</t>
  </si>
  <si>
    <t>B1</t>
  </si>
  <si>
    <t>C1</t>
  </si>
  <si>
    <t>D1</t>
  </si>
  <si>
    <t>B2</t>
  </si>
  <si>
    <t>B3</t>
  </si>
  <si>
    <t>B4</t>
  </si>
  <si>
    <t>B5</t>
  </si>
  <si>
    <t>C2</t>
  </si>
  <si>
    <t>C3</t>
  </si>
  <si>
    <t>C4</t>
  </si>
  <si>
    <t>C5</t>
  </si>
  <si>
    <t>D2</t>
  </si>
  <si>
    <t>D3</t>
  </si>
  <si>
    <t>D4</t>
  </si>
  <si>
    <t>D5</t>
  </si>
  <si>
    <t>GAO - MARLY</t>
  </si>
  <si>
    <t>METZ GARDEN</t>
  </si>
  <si>
    <t>Equipe locale</t>
  </si>
  <si>
    <t>Résultats des clubs recevants</t>
  </si>
  <si>
    <t>Equipe visiteuse</t>
  </si>
  <si>
    <t>Scores</t>
  </si>
  <si>
    <t>Equipe</t>
  </si>
  <si>
    <t>Points corr</t>
  </si>
  <si>
    <t>pts</t>
  </si>
  <si>
    <t>EQUIPE</t>
  </si>
  <si>
    <r>
      <rPr>
        <b/>
        <sz val="18"/>
        <color theme="1"/>
        <rFont val="Calibri"/>
        <family val="2"/>
        <scheme val="minor"/>
      </rPr>
      <t>T</t>
    </r>
    <r>
      <rPr>
        <b/>
        <sz val="14"/>
        <color theme="1"/>
        <rFont val="Calibri"/>
        <family val="2"/>
        <scheme val="minor"/>
      </rPr>
      <t xml:space="preserve">ournoi </t>
    </r>
    <r>
      <rPr>
        <b/>
        <sz val="18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nterclub </t>
    </r>
    <r>
      <rPr>
        <b/>
        <sz val="18"/>
        <color theme="1"/>
        <rFont val="Calibri"/>
        <family val="2"/>
        <scheme val="minor"/>
      </rPr>
      <t>S</t>
    </r>
    <r>
      <rPr>
        <b/>
        <sz val="14"/>
        <color theme="1"/>
        <rFont val="Calibri"/>
        <family val="2"/>
        <scheme val="minor"/>
      </rPr>
      <t>eniors</t>
    </r>
  </si>
  <si>
    <t>SAISON 2019        POULE A</t>
  </si>
  <si>
    <t>N° équipe</t>
  </si>
  <si>
    <t>Résultats des clubs visiteurs</t>
  </si>
  <si>
    <t>Classement provisoire</t>
  </si>
  <si>
    <t>Zone de vérification des points</t>
  </si>
  <si>
    <t>GARDEN METZ</t>
  </si>
  <si>
    <t>Verdun</t>
  </si>
  <si>
    <t xml:space="preserve">Epinal </t>
  </si>
  <si>
    <t>Saint-Dié</t>
  </si>
  <si>
    <t>A 2018</t>
  </si>
  <si>
    <t>B 2018</t>
  </si>
  <si>
    <t>C 2018</t>
  </si>
  <si>
    <t>D 2018</t>
  </si>
  <si>
    <t>A 2019</t>
  </si>
  <si>
    <t>B 2019</t>
  </si>
  <si>
    <t>D 2019</t>
  </si>
  <si>
    <t>C 2019</t>
  </si>
  <si>
    <t xml:space="preserve">En 2020 :  </t>
  </si>
  <si>
    <t>Metz Garden &lt;&gt;Chérisey pas possible</t>
  </si>
  <si>
    <t>Avrainville &lt;&gt; Preisch pas possible</t>
  </si>
  <si>
    <t>Bitche &lt;&gt; Epinal non plus</t>
  </si>
  <si>
    <t>Classement poule A</t>
  </si>
  <si>
    <t>Classement poule B</t>
  </si>
  <si>
    <t>Classement poule C</t>
  </si>
  <si>
    <t>Classement poule D</t>
  </si>
  <si>
    <t>J</t>
  </si>
  <si>
    <t>Rencontre</t>
  </si>
  <si>
    <t>SAISON 2019        POULE B</t>
  </si>
  <si>
    <t>SAISON 2019        POULE C</t>
  </si>
  <si>
    <t>SAISON 2019        POULE D</t>
  </si>
  <si>
    <t>de sorte que ces clubs ne se rencontrent pas une troisième fois consécutive.</t>
  </si>
  <si>
    <t>Compléter ensuite de manière à obtenir dans chaque poule 1 bleu, 2 blancs, 2 roses.</t>
  </si>
  <si>
    <t>Poule A</t>
  </si>
  <si>
    <t>Poule B</t>
  </si>
  <si>
    <t>Poule C</t>
  </si>
  <si>
    <t>Poule D</t>
  </si>
  <si>
    <t>Même chose pour Avrainville en A, Preisch en B, Saint-Dié en C et Sarrebourg en D</t>
  </si>
  <si>
    <t>TIS 2019</t>
  </si>
  <si>
    <t xml:space="preserve">Résultats au </t>
  </si>
  <si>
    <t>Brut + net</t>
  </si>
  <si>
    <t>er</t>
  </si>
  <si>
    <t>ème</t>
  </si>
  <si>
    <r>
      <t>Classem</t>
    </r>
    <r>
      <rPr>
        <vertAlign val="superscript"/>
        <sz val="12"/>
        <color theme="1"/>
        <rFont val="Calibri"/>
        <family val="2"/>
        <scheme val="minor"/>
      </rPr>
      <t>t</t>
    </r>
  </si>
  <si>
    <t>Classement</t>
  </si>
  <si>
    <r>
      <t>2</t>
    </r>
    <r>
      <rPr>
        <vertAlign val="superscript"/>
        <sz val="11"/>
        <color theme="1"/>
        <rFont val="Calibri"/>
        <family val="2"/>
        <scheme val="minor"/>
      </rPr>
      <t>ème</t>
    </r>
  </si>
  <si>
    <r>
      <t>3</t>
    </r>
    <r>
      <rPr>
        <vertAlign val="superscript"/>
        <sz val="11"/>
        <color theme="1"/>
        <rFont val="Calibri"/>
        <family val="2"/>
        <scheme val="minor"/>
      </rPr>
      <t>ème</t>
    </r>
  </si>
  <si>
    <r>
      <t>4</t>
    </r>
    <r>
      <rPr>
        <vertAlign val="superscript"/>
        <sz val="11"/>
        <color theme="1"/>
        <rFont val="Calibri"/>
        <family val="2"/>
        <scheme val="minor"/>
      </rPr>
      <t>ème</t>
    </r>
  </si>
  <si>
    <r>
      <t>5</t>
    </r>
    <r>
      <rPr>
        <vertAlign val="superscript"/>
        <sz val="11"/>
        <color theme="1"/>
        <rFont val="Calibri"/>
        <family val="2"/>
        <scheme val="minor"/>
      </rPr>
      <t>ème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</si>
  <si>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er</t>
    </r>
  </si>
  <si>
    <t>Placer par exemple Chérisey en poule A, Metz Garden en B, Bitche en C et Epinal en D</t>
  </si>
  <si>
    <t>Jouent sur le même terrain</t>
  </si>
  <si>
    <t>Sarrebourg et Saint Dié</t>
  </si>
  <si>
    <t>Combles et Verdun</t>
  </si>
  <si>
    <r>
      <rPr>
        <b/>
        <u/>
        <sz val="10"/>
        <color theme="1"/>
        <rFont val="Arial"/>
        <family val="2"/>
      </rPr>
      <t>Contraintes</t>
    </r>
    <r>
      <rPr>
        <u/>
        <sz val="10"/>
        <color theme="1"/>
        <rFont val="Arial"/>
        <family val="2"/>
      </rPr>
      <t xml:space="preserve"> :</t>
    </r>
    <r>
      <rPr>
        <sz val="10"/>
        <color theme="1"/>
        <rFont val="Arial"/>
        <family val="2"/>
      </rPr>
      <t xml:space="preserve">  3 zones géographiques =&gt; 3 chapeaux : bleu, blanc et rose par exemple.</t>
    </r>
  </si>
  <si>
    <r>
      <rPr>
        <b/>
        <u/>
        <sz val="10"/>
        <color theme="1"/>
        <rFont val="Arial"/>
        <family val="2"/>
      </rPr>
      <t>Pour le tirage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3 chapeaux : 9 trous en bleu, centraux en blanc, périphériques en rose;</t>
    </r>
  </si>
  <si>
    <t xml:space="preserve">                      Sortir des chapeaux et séparer les paires qui se sont déjà rencontrées 2 fois :</t>
  </si>
  <si>
    <t xml:space="preserve">                      Preisch et Avrainville, Metz Garden et Chérisey, Epinal et Bitche,</t>
  </si>
  <si>
    <t>Gb</t>
  </si>
  <si>
    <t xml:space="preserve">     ainsi que Saint Dié et Sarrebourg, Verdun et Combles (?) qui jouent sur le même terrain.</t>
  </si>
  <si>
    <t xml:space="preserve">PAR EXEMPLE 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</si>
</sst>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dd\ mmmm"/>
  </numFmts>
  <fonts count="37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6"/>
      <color rgb="FF0070C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 tint="0.34998626667073579"/>
      <name val="Arial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20"/>
      <color theme="0"/>
      <name val="Arial"/>
      <family val="2"/>
    </font>
    <font>
      <vertAlign val="superscript"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thin">
        <color theme="0"/>
      </right>
      <top style="thin">
        <color indexed="64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theme="1" tint="0.24994659260841701"/>
      </left>
      <right style="thin">
        <color theme="0"/>
      </right>
      <top style="thin">
        <color theme="1" tint="0.24994659260841701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1" tint="0.24994659260841701"/>
      </bottom>
      <diagonal/>
    </border>
    <border>
      <left/>
      <right/>
      <top style="thin">
        <color theme="0" tint="-4.9989318521683403E-2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0" tint="-4.9989318521683403E-2"/>
      </top>
      <bottom style="thin">
        <color theme="1" tint="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1" tint="0.34998626667073579"/>
      </right>
      <top style="thin">
        <color theme="0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0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0" fillId="6" borderId="0" xfId="0" applyFill="1"/>
    <xf numFmtId="0" fontId="0" fillId="6" borderId="30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164" fontId="0" fillId="0" borderId="0" xfId="0" applyNumberForma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8" borderId="0" xfId="0" applyFill="1"/>
    <xf numFmtId="0" fontId="0" fillId="3" borderId="0" xfId="0" applyFill="1"/>
    <xf numFmtId="0" fontId="0" fillId="6" borderId="2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10" borderId="0" xfId="0" applyFill="1"/>
    <xf numFmtId="0" fontId="0" fillId="10" borderId="51" xfId="0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12" fillId="10" borderId="0" xfId="0" applyFont="1" applyFill="1"/>
    <xf numFmtId="0" fontId="0" fillId="10" borderId="0" xfId="0" applyFill="1" applyAlignment="1">
      <alignment horizontal="center"/>
    </xf>
    <xf numFmtId="0" fontId="8" fillId="10" borderId="0" xfId="0" applyFont="1" applyFill="1" applyAlignment="1">
      <alignment horizontal="center"/>
    </xf>
    <xf numFmtId="14" fontId="0" fillId="10" borderId="0" xfId="0" applyNumberFormat="1" applyFill="1"/>
    <xf numFmtId="0" fontId="0" fillId="8" borderId="0" xfId="0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0" fillId="8" borderId="0" xfId="0" applyFont="1" applyFill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0" fillId="8" borderId="1" xfId="0" applyFill="1" applyBorder="1"/>
    <xf numFmtId="0" fontId="0" fillId="8" borderId="2" xfId="0" applyFill="1" applyBorder="1"/>
    <xf numFmtId="0" fontId="11" fillId="8" borderId="7" xfId="0" applyFont="1" applyFill="1" applyBorder="1"/>
    <xf numFmtId="0" fontId="11" fillId="8" borderId="25" xfId="0" applyFont="1" applyFill="1" applyBorder="1"/>
    <xf numFmtId="0" fontId="14" fillId="8" borderId="20" xfId="0" applyFont="1" applyFill="1" applyBorder="1"/>
    <xf numFmtId="0" fontId="11" fillId="8" borderId="26" xfId="0" applyFont="1" applyFill="1" applyBorder="1"/>
    <xf numFmtId="0" fontId="11" fillId="8" borderId="3" xfId="0" applyFont="1" applyFill="1" applyBorder="1"/>
    <xf numFmtId="0" fontId="14" fillId="8" borderId="34" xfId="0" applyFont="1" applyFill="1" applyBorder="1"/>
    <xf numFmtId="0" fontId="11" fillId="8" borderId="40" xfId="0" applyFont="1" applyFill="1" applyBorder="1"/>
    <xf numFmtId="0" fontId="11" fillId="8" borderId="41" xfId="0" applyFont="1" applyFill="1" applyBorder="1"/>
    <xf numFmtId="0" fontId="14" fillId="8" borderId="42" xfId="0" applyFont="1" applyFill="1" applyBorder="1"/>
    <xf numFmtId="0" fontId="9" fillId="8" borderId="0" xfId="0" applyFont="1" applyFill="1"/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2" borderId="0" xfId="0" applyFill="1"/>
    <xf numFmtId="0" fontId="0" fillId="0" borderId="43" xfId="0" applyBorder="1"/>
    <xf numFmtId="0" fontId="0" fillId="0" borderId="33" xfId="0" applyBorder="1"/>
    <xf numFmtId="0" fontId="0" fillId="7" borderId="0" xfId="0" applyFill="1"/>
    <xf numFmtId="0" fontId="0" fillId="12" borderId="19" xfId="0" applyFill="1" applyBorder="1"/>
    <xf numFmtId="0" fontId="0" fillId="0" borderId="9" xfId="0" applyBorder="1"/>
    <xf numFmtId="0" fontId="0" fillId="0" borderId="13" xfId="0" applyBorder="1"/>
    <xf numFmtId="0" fontId="0" fillId="12" borderId="13" xfId="0" applyFill="1" applyBorder="1"/>
    <xf numFmtId="0" fontId="0" fillId="0" borderId="53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6" fillId="4" borderId="57" xfId="0" applyFont="1" applyFill="1" applyBorder="1"/>
    <xf numFmtId="0" fontId="0" fillId="4" borderId="10" xfId="0" applyFill="1" applyBorder="1"/>
    <xf numFmtId="0" fontId="0" fillId="0" borderId="60" xfId="0" applyBorder="1"/>
    <xf numFmtId="0" fontId="6" fillId="0" borderId="13" xfId="0" applyFont="1" applyBorder="1"/>
    <xf numFmtId="0" fontId="0" fillId="0" borderId="39" xfId="0" applyBorder="1"/>
    <xf numFmtId="0" fontId="6" fillId="5" borderId="60" xfId="0" applyFont="1" applyFill="1" applyBorder="1"/>
    <xf numFmtId="0" fontId="0" fillId="5" borderId="13" xfId="0" applyFill="1" applyBorder="1"/>
    <xf numFmtId="0" fontId="6" fillId="5" borderId="13" xfId="0" applyFont="1" applyFill="1" applyBorder="1"/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1" fillId="8" borderId="63" xfId="0" applyFont="1" applyFill="1" applyBorder="1"/>
    <xf numFmtId="0" fontId="17" fillId="8" borderId="38" xfId="0" applyFont="1" applyFill="1" applyBorder="1"/>
    <xf numFmtId="0" fontId="0" fillId="6" borderId="0" xfId="0" applyFill="1" applyAlignment="1">
      <alignment vertical="center"/>
    </xf>
    <xf numFmtId="0" fontId="16" fillId="6" borderId="0" xfId="0" applyFont="1" applyFill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vertical="center"/>
    </xf>
    <xf numFmtId="0" fontId="23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24" fillId="8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164" fontId="0" fillId="0" borderId="43" xfId="0" applyNumberFormat="1" applyBorder="1" applyAlignment="1" applyProtection="1">
      <alignment horizontal="center"/>
      <protection locked="0"/>
    </xf>
    <xf numFmtId="0" fontId="19" fillId="10" borderId="0" xfId="0" applyFont="1" applyFill="1" applyAlignment="1" applyProtection="1">
      <alignment wrapText="1"/>
      <protection locked="0"/>
    </xf>
    <xf numFmtId="0" fontId="0" fillId="10" borderId="36" xfId="0" applyFill="1" applyBorder="1"/>
    <xf numFmtId="0" fontId="4" fillId="10" borderId="36" xfId="0" applyFont="1" applyFill="1" applyBorder="1" applyAlignment="1">
      <alignment horizontal="center" wrapText="1"/>
    </xf>
    <xf numFmtId="0" fontId="19" fillId="10" borderId="36" xfId="0" applyFont="1" applyFill="1" applyBorder="1" applyAlignment="1">
      <alignment horizontal="center" vertical="center" wrapText="1"/>
    </xf>
    <xf numFmtId="0" fontId="19" fillId="10" borderId="37" xfId="0" applyFont="1" applyFill="1" applyBorder="1" applyAlignment="1">
      <alignment horizontal="center" vertical="center" wrapText="1"/>
    </xf>
    <xf numFmtId="0" fontId="0" fillId="10" borderId="43" xfId="0" applyFill="1" applyBorder="1"/>
    <xf numFmtId="0" fontId="17" fillId="10" borderId="19" xfId="0" applyFont="1" applyFill="1" applyBorder="1" applyAlignment="1">
      <alignment horizontal="center"/>
    </xf>
    <xf numFmtId="0" fontId="17" fillId="10" borderId="33" xfId="0" applyFont="1" applyFill="1" applyBorder="1"/>
    <xf numFmtId="0" fontId="0" fillId="10" borderId="37" xfId="0" applyFill="1" applyBorder="1"/>
    <xf numFmtId="0" fontId="17" fillId="10" borderId="19" xfId="0" applyFont="1" applyFill="1" applyBorder="1"/>
    <xf numFmtId="0" fontId="0" fillId="10" borderId="33" xfId="0" applyFill="1" applyBorder="1"/>
    <xf numFmtId="0" fontId="0" fillId="10" borderId="0" xfId="0" applyFill="1" applyAlignment="1">
      <alignment vertic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0" xfId="0" applyAlignment="1">
      <alignment vertical="top" textRotation="90"/>
    </xf>
    <xf numFmtId="0" fontId="6" fillId="5" borderId="24" xfId="0" applyFont="1" applyFill="1" applyBorder="1"/>
    <xf numFmtId="0" fontId="20" fillId="6" borderId="0" xfId="0" applyFont="1" applyFill="1" applyAlignment="1">
      <alignment horizontal="center"/>
    </xf>
    <xf numFmtId="0" fontId="4" fillId="10" borderId="0" xfId="0" applyFont="1" applyFill="1" applyAlignment="1">
      <alignment horizontal="center" vertical="top" wrapText="1"/>
    </xf>
    <xf numFmtId="0" fontId="0" fillId="0" borderId="58" xfId="0" applyBorder="1" applyAlignment="1" applyProtection="1">
      <alignment horizontal="center" vertical="center"/>
      <protection locked="0"/>
    </xf>
    <xf numFmtId="0" fontId="0" fillId="10" borderId="36" xfId="0" applyFill="1" applyBorder="1" applyAlignment="1">
      <alignment horizontal="center"/>
    </xf>
    <xf numFmtId="0" fontId="2" fillId="0" borderId="36" xfId="0" applyFont="1" applyBorder="1" applyProtection="1">
      <protection locked="0"/>
    </xf>
    <xf numFmtId="0" fontId="8" fillId="10" borderId="37" xfId="0" applyFont="1" applyFill="1" applyBorder="1" applyAlignment="1">
      <alignment horizontal="center"/>
    </xf>
    <xf numFmtId="0" fontId="0" fillId="0" borderId="59" xfId="0" applyBorder="1" applyAlignment="1" applyProtection="1">
      <alignment horizontal="center" vertical="center"/>
      <protection locked="0"/>
    </xf>
    <xf numFmtId="0" fontId="8" fillId="10" borderId="43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10" borderId="19" xfId="0" applyFill="1" applyBorder="1" applyAlignment="1">
      <alignment horizontal="center"/>
    </xf>
    <xf numFmtId="0" fontId="2" fillId="0" borderId="19" xfId="0" applyFont="1" applyBorder="1" applyProtection="1">
      <protection locked="0"/>
    </xf>
    <xf numFmtId="0" fontId="0" fillId="10" borderId="19" xfId="0" applyFill="1" applyBorder="1"/>
    <xf numFmtId="0" fontId="8" fillId="10" borderId="33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8" fillId="10" borderId="36" xfId="0" applyFont="1" applyFill="1" applyBorder="1" applyAlignment="1">
      <alignment horizontal="center"/>
    </xf>
    <xf numFmtId="0" fontId="8" fillId="10" borderId="19" xfId="0" applyFont="1" applyFill="1" applyBorder="1" applyAlignment="1">
      <alignment horizontal="center"/>
    </xf>
    <xf numFmtId="0" fontId="18" fillId="0" borderId="54" xfId="0" applyFont="1" applyBorder="1" applyProtection="1">
      <protection locked="0"/>
    </xf>
    <xf numFmtId="0" fontId="18" fillId="0" borderId="56" xfId="0" applyFont="1" applyBorder="1" applyProtection="1">
      <protection locked="0"/>
    </xf>
    <xf numFmtId="0" fontId="12" fillId="8" borderId="30" xfId="0" applyFont="1" applyFill="1" applyBorder="1"/>
    <xf numFmtId="0" fontId="9" fillId="8" borderId="24" xfId="0" applyFont="1" applyFill="1" applyBorder="1"/>
    <xf numFmtId="0" fontId="14" fillId="8" borderId="23" xfId="0" applyFont="1" applyFill="1" applyBorder="1"/>
    <xf numFmtId="0" fontId="9" fillId="8" borderId="30" xfId="0" applyFont="1" applyFill="1" applyBorder="1"/>
    <xf numFmtId="0" fontId="11" fillId="8" borderId="31" xfId="0" applyFont="1" applyFill="1" applyBorder="1"/>
    <xf numFmtId="0" fontId="11" fillId="8" borderId="16" xfId="0" applyFont="1" applyFill="1" applyBorder="1"/>
    <xf numFmtId="0" fontId="14" fillId="8" borderId="29" xfId="0" applyFont="1" applyFill="1" applyBorder="1"/>
    <xf numFmtId="0" fontId="5" fillId="8" borderId="0" xfId="0" applyFont="1" applyFill="1" applyAlignment="1">
      <alignment horizontal="right" vertical="center"/>
    </xf>
    <xf numFmtId="0" fontId="28" fillId="8" borderId="0" xfId="0" applyFont="1" applyFill="1" applyAlignment="1">
      <alignment horizontal="left" vertical="center"/>
    </xf>
    <xf numFmtId="0" fontId="13" fillId="0" borderId="0" xfId="0" applyFont="1"/>
    <xf numFmtId="0" fontId="2" fillId="6" borderId="52" xfId="0" applyFont="1" applyFill="1" applyBorder="1" applyAlignment="1">
      <alignment horizontal="center"/>
    </xf>
    <xf numFmtId="0" fontId="2" fillId="6" borderId="68" xfId="0" applyFont="1" applyFill="1" applyBorder="1" applyAlignment="1">
      <alignment horizontal="center"/>
    </xf>
    <xf numFmtId="0" fontId="2" fillId="6" borderId="69" xfId="0" applyFont="1" applyFill="1" applyBorder="1" applyAlignment="1">
      <alignment horizontal="center"/>
    </xf>
    <xf numFmtId="0" fontId="2" fillId="6" borderId="70" xfId="0" applyFont="1" applyFill="1" applyBorder="1" applyAlignment="1">
      <alignment horizontal="center"/>
    </xf>
    <xf numFmtId="0" fontId="4" fillId="8" borderId="0" xfId="0" applyFont="1" applyFill="1" applyAlignment="1">
      <alignment horizontal="center" vertical="top" wrapText="1"/>
    </xf>
    <xf numFmtId="0" fontId="0" fillId="3" borderId="58" xfId="0" applyFill="1" applyBorder="1"/>
    <xf numFmtId="0" fontId="19" fillId="3" borderId="36" xfId="0" applyFont="1" applyFill="1" applyBorder="1" applyAlignment="1">
      <alignment wrapText="1"/>
    </xf>
    <xf numFmtId="0" fontId="19" fillId="3" borderId="36" xfId="0" applyFont="1" applyFill="1" applyBorder="1" applyAlignment="1" applyProtection="1">
      <alignment wrapText="1"/>
      <protection locked="0"/>
    </xf>
    <xf numFmtId="0" fontId="19" fillId="3" borderId="71" xfId="0" applyFont="1" applyFill="1" applyBorder="1" applyAlignment="1" applyProtection="1">
      <alignment wrapText="1"/>
      <protection locked="0"/>
    </xf>
    <xf numFmtId="0" fontId="0" fillId="3" borderId="59" xfId="0" applyFill="1" applyBorder="1"/>
    <xf numFmtId="0" fontId="19" fillId="3" borderId="0" xfId="0" applyFont="1" applyFill="1" applyAlignment="1">
      <alignment wrapText="1"/>
    </xf>
    <xf numFmtId="0" fontId="0" fillId="3" borderId="72" xfId="0" applyFill="1" applyBorder="1"/>
    <xf numFmtId="0" fontId="19" fillId="3" borderId="73" xfId="0" applyFont="1" applyFill="1" applyBorder="1" applyAlignment="1">
      <alignment wrapText="1"/>
    </xf>
    <xf numFmtId="0" fontId="31" fillId="6" borderId="0" xfId="0" applyFont="1" applyFill="1" applyAlignment="1">
      <alignment vertical="center"/>
    </xf>
    <xf numFmtId="0" fontId="0" fillId="10" borderId="78" xfId="0" applyFill="1" applyBorder="1"/>
    <xf numFmtId="0" fontId="0" fillId="10" borderId="79" xfId="0" applyFill="1" applyBorder="1"/>
    <xf numFmtId="0" fontId="0" fillId="10" borderId="80" xfId="0" applyFill="1" applyBorder="1"/>
    <xf numFmtId="0" fontId="0" fillId="10" borderId="80" xfId="0" applyFill="1" applyBorder="1" applyAlignment="1">
      <alignment horizontal="center"/>
    </xf>
    <xf numFmtId="0" fontId="6" fillId="10" borderId="80" xfId="0" applyFont="1" applyFill="1" applyBorder="1" applyAlignment="1">
      <alignment horizontal="center"/>
    </xf>
    <xf numFmtId="0" fontId="12" fillId="10" borderId="8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5" borderId="3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15" borderId="4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7" fillId="16" borderId="3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7" fillId="14" borderId="0" xfId="0" applyFont="1" applyFill="1" applyAlignment="1">
      <alignment horizontal="center" vertical="center"/>
    </xf>
    <xf numFmtId="0" fontId="27" fillId="14" borderId="13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4" borderId="11" xfId="0" applyFont="1" applyFill="1" applyBorder="1"/>
    <xf numFmtId="0" fontId="0" fillId="13" borderId="0" xfId="0" applyFill="1" applyAlignment="1">
      <alignment horizontal="center"/>
    </xf>
    <xf numFmtId="0" fontId="27" fillId="14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27" fillId="16" borderId="0" xfId="0" applyFont="1" applyFill="1" applyAlignment="1">
      <alignment horizontal="center"/>
    </xf>
    <xf numFmtId="0" fontId="27" fillId="17" borderId="0" xfId="0" applyFont="1" applyFill="1" applyAlignment="1">
      <alignment horizontal="center"/>
    </xf>
    <xf numFmtId="0" fontId="27" fillId="17" borderId="9" xfId="0" applyFont="1" applyFill="1" applyBorder="1" applyAlignment="1">
      <alignment horizontal="center" vertical="center"/>
    </xf>
    <xf numFmtId="0" fontId="27" fillId="17" borderId="43" xfId="0" applyFont="1" applyFill="1" applyBorder="1" applyAlignment="1">
      <alignment horizontal="center" vertical="center"/>
    </xf>
    <xf numFmtId="0" fontId="27" fillId="17" borderId="33" xfId="0" applyFont="1" applyFill="1" applyBorder="1" applyAlignment="1">
      <alignment horizontal="center" vertical="center"/>
    </xf>
    <xf numFmtId="0" fontId="27" fillId="17" borderId="33" xfId="0" applyFont="1" applyFill="1" applyBorder="1"/>
    <xf numFmtId="0" fontId="0" fillId="10" borderId="81" xfId="0" applyFill="1" applyBorder="1"/>
    <xf numFmtId="0" fontId="0" fillId="10" borderId="82" xfId="0" applyFill="1" applyBorder="1"/>
    <xf numFmtId="0" fontId="0" fillId="10" borderId="83" xfId="0" applyFill="1" applyBorder="1"/>
    <xf numFmtId="0" fontId="0" fillId="10" borderId="84" xfId="0" applyFill="1" applyBorder="1"/>
    <xf numFmtId="0" fontId="0" fillId="10" borderId="85" xfId="0" applyFill="1" applyBorder="1"/>
    <xf numFmtId="0" fontId="36" fillId="10" borderId="0" xfId="0" applyFont="1" applyFill="1" applyAlignment="1">
      <alignment horizontal="center" vertical="center"/>
    </xf>
    <xf numFmtId="0" fontId="0" fillId="0" borderId="19" xfId="0" applyBorder="1"/>
    <xf numFmtId="0" fontId="27" fillId="14" borderId="36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6" fillId="10" borderId="0" xfId="0" applyFont="1" applyFill="1" applyAlignment="1">
      <alignment vertical="center"/>
    </xf>
    <xf numFmtId="0" fontId="0" fillId="10" borderId="0" xfId="0" applyFill="1" applyAlignment="1">
      <alignment horizontal="center"/>
    </xf>
    <xf numFmtId="0" fontId="0" fillId="10" borderId="19" xfId="0" applyFill="1" applyBorder="1" applyAlignment="1">
      <alignment horizontal="center"/>
    </xf>
    <xf numFmtId="0" fontId="25" fillId="10" borderId="0" xfId="0" applyFont="1" applyFill="1" applyAlignment="1">
      <alignment horizontal="center" textRotation="9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0" fillId="9" borderId="48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17" fillId="10" borderId="19" xfId="0" applyFont="1" applyFill="1" applyBorder="1" applyAlignment="1">
      <alignment horizontal="center"/>
    </xf>
    <xf numFmtId="0" fontId="19" fillId="3" borderId="0" xfId="0" applyFont="1" applyFill="1" applyAlignment="1" applyProtection="1">
      <alignment horizontal="center" wrapText="1"/>
      <protection locked="0"/>
    </xf>
    <xf numFmtId="0" fontId="19" fillId="3" borderId="67" xfId="0" applyFont="1" applyFill="1" applyBorder="1" applyAlignment="1" applyProtection="1">
      <alignment horizontal="center" wrapText="1"/>
      <protection locked="0"/>
    </xf>
    <xf numFmtId="0" fontId="19" fillId="3" borderId="73" xfId="0" applyFont="1" applyFill="1" applyBorder="1" applyAlignment="1" applyProtection="1">
      <alignment horizontal="center" wrapText="1"/>
      <protection locked="0"/>
    </xf>
    <xf numFmtId="0" fontId="19" fillId="3" borderId="74" xfId="0" applyFont="1" applyFill="1" applyBorder="1" applyAlignment="1" applyProtection="1">
      <alignment horizontal="center" wrapText="1"/>
      <protection locked="0"/>
    </xf>
    <xf numFmtId="0" fontId="26" fillId="10" borderId="0" xfId="0" applyFont="1" applyFill="1" applyAlignment="1">
      <alignment horizontal="center" textRotation="90"/>
    </xf>
    <xf numFmtId="0" fontId="10" fillId="8" borderId="11" xfId="0" applyFont="1" applyFill="1" applyBorder="1" applyAlignment="1">
      <alignment horizontal="center"/>
    </xf>
    <xf numFmtId="0" fontId="10" fillId="8" borderId="39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31" fillId="6" borderId="0" xfId="0" applyFont="1" applyFill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top" wrapText="1"/>
    </xf>
    <xf numFmtId="0" fontId="0" fillId="10" borderId="36" xfId="0" applyFill="1" applyBorder="1" applyAlignment="1">
      <alignment horizont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5" fillId="9" borderId="45" xfId="0" applyFont="1" applyFill="1" applyBorder="1" applyAlignment="1">
      <alignment horizontal="center" vertical="center"/>
    </xf>
    <xf numFmtId="0" fontId="15" fillId="9" borderId="46" xfId="0" applyFont="1" applyFill="1" applyBorder="1" applyAlignment="1">
      <alignment horizontal="center" vertical="center"/>
    </xf>
    <xf numFmtId="0" fontId="15" fillId="9" borderId="47" xfId="0" applyFont="1" applyFill="1" applyBorder="1" applyAlignment="1">
      <alignment horizontal="center" vertical="center"/>
    </xf>
    <xf numFmtId="0" fontId="24" fillId="11" borderId="45" xfId="0" applyFont="1" applyFill="1" applyBorder="1" applyAlignment="1">
      <alignment horizontal="center" vertical="center"/>
    </xf>
    <xf numFmtId="0" fontId="24" fillId="11" borderId="46" xfId="0" applyFont="1" applyFill="1" applyBorder="1" applyAlignment="1">
      <alignment horizontal="center" vertical="center"/>
    </xf>
    <xf numFmtId="0" fontId="24" fillId="11" borderId="47" xfId="0" applyFont="1" applyFill="1" applyBorder="1" applyAlignment="1">
      <alignment horizontal="center" vertical="center"/>
    </xf>
    <xf numFmtId="0" fontId="17" fillId="10" borderId="58" xfId="0" applyFont="1" applyFill="1" applyBorder="1" applyAlignment="1">
      <alignment horizontal="center" textRotation="90"/>
    </xf>
    <xf numFmtId="0" fontId="17" fillId="10" borderId="59" xfId="0" applyFont="1" applyFill="1" applyBorder="1" applyAlignment="1">
      <alignment horizontal="center" textRotation="90"/>
    </xf>
    <xf numFmtId="0" fontId="17" fillId="10" borderId="28" xfId="0" applyFont="1" applyFill="1" applyBorder="1" applyAlignment="1">
      <alignment horizontal="center" textRotation="90"/>
    </xf>
    <xf numFmtId="0" fontId="4" fillId="8" borderId="0" xfId="0" applyFont="1" applyFill="1" applyAlignment="1">
      <alignment horizontal="center" vertical="center"/>
    </xf>
    <xf numFmtId="0" fontId="29" fillId="19" borderId="75" xfId="0" applyFont="1" applyFill="1" applyBorder="1" applyAlignment="1" applyProtection="1">
      <alignment horizontal="center" vertical="center"/>
      <protection locked="0"/>
    </xf>
    <xf numFmtId="0" fontId="29" fillId="19" borderId="76" xfId="0" applyFont="1" applyFill="1" applyBorder="1" applyAlignment="1" applyProtection="1">
      <alignment horizontal="center" vertical="center"/>
      <protection locked="0"/>
    </xf>
    <xf numFmtId="0" fontId="29" fillId="19" borderId="77" xfId="0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8" fillId="8" borderId="65" xfId="0" applyFont="1" applyFill="1" applyBorder="1" applyAlignment="1">
      <alignment horizontal="center" vertical="center"/>
    </xf>
    <xf numFmtId="0" fontId="18" fillId="8" borderId="66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8" borderId="19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17" fillId="10" borderId="36" xfId="0" applyFont="1" applyFill="1" applyBorder="1" applyAlignment="1">
      <alignment horizontal="center" textRotation="90"/>
    </xf>
    <xf numFmtId="0" fontId="17" fillId="10" borderId="0" xfId="0" applyFont="1" applyFill="1" applyAlignment="1">
      <alignment horizontal="center" textRotation="90"/>
    </xf>
    <xf numFmtId="0" fontId="17" fillId="10" borderId="19" xfId="0" applyFont="1" applyFill="1" applyBorder="1" applyAlignment="1">
      <alignment horizontal="center" textRotation="90"/>
    </xf>
    <xf numFmtId="0" fontId="0" fillId="6" borderId="0" xfId="0" applyFill="1" applyAlignment="1">
      <alignment horizontal="center"/>
    </xf>
    <xf numFmtId="0" fontId="0" fillId="8" borderId="64" xfId="0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center"/>
    </xf>
    <xf numFmtId="0" fontId="23" fillId="6" borderId="43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2" fillId="10" borderId="45" xfId="0" applyFont="1" applyFill="1" applyBorder="1" applyAlignment="1">
      <alignment horizontal="center" vertical="center"/>
    </xf>
    <xf numFmtId="0" fontId="22" fillId="10" borderId="46" xfId="0" applyFont="1" applyFill="1" applyBorder="1" applyAlignment="1">
      <alignment horizontal="center" vertical="center"/>
    </xf>
    <xf numFmtId="0" fontId="22" fillId="10" borderId="47" xfId="0" applyFont="1" applyFill="1" applyBorder="1" applyAlignment="1">
      <alignment horizontal="center" vertical="center"/>
    </xf>
    <xf numFmtId="0" fontId="21" fillId="11" borderId="45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47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3" fillId="3" borderId="55" xfId="0" applyFont="1" applyFill="1" applyBorder="1" applyAlignment="1" applyProtection="1">
      <alignment horizontal="center" vertical="center"/>
      <protection locked="0"/>
    </xf>
    <xf numFmtId="0" fontId="8" fillId="3" borderId="55" xfId="0" applyFont="1" applyFill="1" applyBorder="1" applyAlignment="1" applyProtection="1">
      <alignment horizontal="right" vertical="center"/>
      <protection locked="0"/>
    </xf>
    <xf numFmtId="165" fontId="8" fillId="3" borderId="55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4" borderId="5" xfId="0" applyFill="1" applyBorder="1" applyAlignment="1">
      <alignment horizontal="center" vertical="center" textRotation="90"/>
    </xf>
    <xf numFmtId="0" fontId="0" fillId="4" borderId="0" xfId="0" applyFill="1" applyAlignment="1">
      <alignment horizontal="center" vertical="center" textRotation="90"/>
    </xf>
    <xf numFmtId="0" fontId="0" fillId="5" borderId="14" xfId="0" applyFill="1" applyBorder="1" applyAlignment="1">
      <alignment horizontal="center" vertical="center" textRotation="90"/>
    </xf>
    <xf numFmtId="0" fontId="0" fillId="5" borderId="15" xfId="0" applyFill="1" applyBorder="1" applyAlignment="1">
      <alignment horizontal="center" vertical="center" textRotation="90"/>
    </xf>
    <xf numFmtId="0" fontId="0" fillId="5" borderId="18" xfId="0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top" textRotation="9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  <color rgb="FF2E1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243214</xdr:colOff>
      <xdr:row>5</xdr:row>
      <xdr:rowOff>109538</xdr:rowOff>
    </xdr:from>
    <xdr:to>
      <xdr:col>5</xdr:col>
      <xdr:colOff>242567</xdr:colOff>
      <xdr:row>9</xdr:row>
      <xdr:rowOff>34925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967BA1CF-FA3F-474D-9324-5A228B73D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314" y="614363"/>
          <a:ext cx="313678" cy="382587"/>
        </a:xfrm>
        <a:prstGeom prst="rect">
          <a:avLst/>
        </a:prstGeom>
      </xdr:spPr>
    </xdr:pic>
    <xdr:clientData/>
  </xdr:twoCellAnchor>
  <xdr:twoCellAnchor editAs="oneCell">
    <xdr:from>
      <xdr:col>0</xdr:col>
      <xdr:colOff>28997</xdr:colOff>
      <xdr:row>0</xdr:row>
      <xdr:rowOff>24683</xdr:rowOff>
    </xdr:from>
    <xdr:to>
      <xdr:col>3</xdr:col>
      <xdr:colOff>146050</xdr:colOff>
      <xdr:row>5</xdr:row>
      <xdr:rowOff>53443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43E391CC-8569-4BE3-838D-5F29ED700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997" y="24683"/>
          <a:ext cx="1012403" cy="533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243214</xdr:colOff>
      <xdr:row>5</xdr:row>
      <xdr:rowOff>109538</xdr:rowOff>
    </xdr:from>
    <xdr:to>
      <xdr:col>5</xdr:col>
      <xdr:colOff>242567</xdr:colOff>
      <xdr:row>9</xdr:row>
      <xdr:rowOff>34925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AFCEDBB-734A-4488-BCA9-874A53293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314" y="614363"/>
          <a:ext cx="313678" cy="382587"/>
        </a:xfrm>
        <a:prstGeom prst="rect">
          <a:avLst/>
        </a:prstGeom>
      </xdr:spPr>
    </xdr:pic>
    <xdr:clientData/>
  </xdr:twoCellAnchor>
  <xdr:twoCellAnchor editAs="oneCell">
    <xdr:from>
      <xdr:col>0</xdr:col>
      <xdr:colOff>28997</xdr:colOff>
      <xdr:row>0</xdr:row>
      <xdr:rowOff>24683</xdr:rowOff>
    </xdr:from>
    <xdr:to>
      <xdr:col>3</xdr:col>
      <xdr:colOff>146050</xdr:colOff>
      <xdr:row>5</xdr:row>
      <xdr:rowOff>53443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FDF6804-40B7-4185-9121-F2E88F76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997" y="24683"/>
          <a:ext cx="1012403" cy="533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243214</xdr:colOff>
      <xdr:row>5</xdr:row>
      <xdr:rowOff>109538</xdr:rowOff>
    </xdr:from>
    <xdr:to>
      <xdr:col>5</xdr:col>
      <xdr:colOff>242567</xdr:colOff>
      <xdr:row>9</xdr:row>
      <xdr:rowOff>34925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C7F8B3B5-C050-4A64-847B-920117B68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314" y="614363"/>
          <a:ext cx="313678" cy="382587"/>
        </a:xfrm>
        <a:prstGeom prst="rect">
          <a:avLst/>
        </a:prstGeom>
      </xdr:spPr>
    </xdr:pic>
    <xdr:clientData/>
  </xdr:twoCellAnchor>
  <xdr:twoCellAnchor editAs="oneCell">
    <xdr:from>
      <xdr:col>0</xdr:col>
      <xdr:colOff>28997</xdr:colOff>
      <xdr:row>0</xdr:row>
      <xdr:rowOff>24683</xdr:rowOff>
    </xdr:from>
    <xdr:to>
      <xdr:col>3</xdr:col>
      <xdr:colOff>146050</xdr:colOff>
      <xdr:row>5</xdr:row>
      <xdr:rowOff>53443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51D8F31-504B-4A11-AD27-90F193AED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997" y="24683"/>
          <a:ext cx="1012403" cy="5335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243214</xdr:colOff>
      <xdr:row>5</xdr:row>
      <xdr:rowOff>109538</xdr:rowOff>
    </xdr:from>
    <xdr:to>
      <xdr:col>5</xdr:col>
      <xdr:colOff>242567</xdr:colOff>
      <xdr:row>9</xdr:row>
      <xdr:rowOff>34925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DA81DE37-D075-4FD1-AE33-52603CE64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314" y="614363"/>
          <a:ext cx="313678" cy="382587"/>
        </a:xfrm>
        <a:prstGeom prst="rect">
          <a:avLst/>
        </a:prstGeom>
      </xdr:spPr>
    </xdr:pic>
    <xdr:clientData/>
  </xdr:twoCellAnchor>
  <xdr:twoCellAnchor editAs="oneCell">
    <xdr:from>
      <xdr:col>0</xdr:col>
      <xdr:colOff>28997</xdr:colOff>
      <xdr:row>0</xdr:row>
      <xdr:rowOff>24683</xdr:rowOff>
    </xdr:from>
    <xdr:to>
      <xdr:col>3</xdr:col>
      <xdr:colOff>146050</xdr:colOff>
      <xdr:row>5</xdr:row>
      <xdr:rowOff>53443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9DD473EE-6499-4311-A91D-670FEF36F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997" y="24683"/>
          <a:ext cx="1012403" cy="5335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51288</xdr:colOff>
      <xdr:row>1</xdr:row>
      <xdr:rowOff>14655</xdr:rowOff>
    </xdr:from>
    <xdr:to>
      <xdr:col>2</xdr:col>
      <xdr:colOff>291485</xdr:colOff>
      <xdr:row>1</xdr:row>
      <xdr:rowOff>278423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EB247288-1322-4355-AAF4-583818B51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0" y="212482"/>
          <a:ext cx="240197" cy="263768"/>
        </a:xfrm>
        <a:prstGeom prst="rect">
          <a:avLst/>
        </a:prstGeom>
      </xdr:spPr>
    </xdr:pic>
    <xdr:clientData/>
  </xdr:twoCellAnchor>
  <xdr:twoCellAnchor editAs="oneCell">
    <xdr:from>
      <xdr:col>12</xdr:col>
      <xdr:colOff>227135</xdr:colOff>
      <xdr:row>1</xdr:row>
      <xdr:rowOff>17377</xdr:rowOff>
    </xdr:from>
    <xdr:to>
      <xdr:col>12</xdr:col>
      <xdr:colOff>703386</xdr:colOff>
      <xdr:row>1</xdr:row>
      <xdr:rowOff>267714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A5DE0C1E-2014-40B6-9292-AC6E7F334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77154" y="215204"/>
          <a:ext cx="476251" cy="2503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10</xdr:row>
      <xdr:rowOff>104775</xdr:rowOff>
    </xdr:from>
    <xdr:to>
      <xdr:col>32</xdr:col>
      <xdr:colOff>76200</xdr:colOff>
      <xdr:row>12</xdr:row>
      <xdr:rowOff>104775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xmlns="" id="{911E9448-E7E5-42E4-AC59-AB67D910C88C}"/>
            </a:ext>
          </a:extLst>
        </xdr:cNvPr>
        <xdr:cNvSpPr/>
      </xdr:nvSpPr>
      <xdr:spPr>
        <a:xfrm>
          <a:off x="11077575" y="1905000"/>
          <a:ext cx="419100" cy="3905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41</xdr:col>
      <xdr:colOff>95250</xdr:colOff>
      <xdr:row>15</xdr:row>
      <xdr:rowOff>85725</xdr:rowOff>
    </xdr:from>
    <xdr:to>
      <xdr:col>44</xdr:col>
      <xdr:colOff>57150</xdr:colOff>
      <xdr:row>17</xdr:row>
      <xdr:rowOff>95250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xmlns="" id="{6BF7F060-85C3-4991-B3B3-0EACF1685535}"/>
            </a:ext>
          </a:extLst>
        </xdr:cNvPr>
        <xdr:cNvSpPr/>
      </xdr:nvSpPr>
      <xdr:spPr>
        <a:xfrm>
          <a:off x="12887325" y="2867025"/>
          <a:ext cx="419100" cy="3905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981075</xdr:colOff>
      <xdr:row>11</xdr:row>
      <xdr:rowOff>95250</xdr:rowOff>
    </xdr:from>
    <xdr:to>
      <xdr:col>20</xdr:col>
      <xdr:colOff>57150</xdr:colOff>
      <xdr:row>13</xdr:row>
      <xdr:rowOff>104775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xmlns="" id="{C8331E89-5463-4781-8F01-DA31C3CB1B2C}"/>
            </a:ext>
          </a:extLst>
        </xdr:cNvPr>
        <xdr:cNvSpPr/>
      </xdr:nvSpPr>
      <xdr:spPr>
        <a:xfrm>
          <a:off x="9229725" y="2095500"/>
          <a:ext cx="419100" cy="3905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C57"/>
  <sheetViews>
    <sheetView tabSelected="1" topLeftCell="A2" zoomScaleNormal="100" workbookViewId="0">
      <selection activeCell="O19" sqref="O19"/>
    </sheetView>
  </sheetViews>
  <sheetFormatPr baseColWidth="10" defaultRowHeight="14.4" outlineLevelCol="1"/>
  <cols>
    <col min="1" max="1" width="3.109375" customWidth="1"/>
    <col min="2" max="2" width="6" customWidth="1"/>
    <col min="3" max="3" width="4.33203125" customWidth="1"/>
    <col min="4" max="4" width="15.6640625" customWidth="1"/>
    <col min="5" max="6" width="4.6640625" customWidth="1"/>
    <col min="7" max="8" width="5.6640625" customWidth="1"/>
    <col min="9" max="9" width="4.5546875" customWidth="1"/>
    <col min="10" max="10" width="4.6640625" customWidth="1"/>
    <col min="11" max="11" width="9.6640625" customWidth="1"/>
    <col min="12" max="12" width="2.6640625" customWidth="1"/>
    <col min="13" max="14" width="4.6640625" customWidth="1"/>
    <col min="15" max="16" width="5.6640625" customWidth="1"/>
    <col min="17" max="18" width="2.109375" customWidth="1"/>
    <col min="19" max="19" width="2.109375" hidden="1" customWidth="1" outlineLevel="1"/>
    <col min="20" max="26" width="6.6640625" hidden="1" customWidth="1" outlineLevel="1"/>
    <col min="27" max="27" width="1.6640625" hidden="1" customWidth="1" outlineLevel="1"/>
    <col min="28" max="28" width="2" hidden="1" customWidth="1" outlineLevel="1"/>
    <col min="29" max="29" width="1.88671875" hidden="1" customWidth="1" outlineLevel="1"/>
    <col min="30" max="31" width="2.6640625" hidden="1" customWidth="1" outlineLevel="1"/>
    <col min="32" max="33" width="4.6640625" hidden="1" customWidth="1" outlineLevel="1"/>
    <col min="34" max="34" width="3.6640625" hidden="1" customWidth="1" outlineLevel="1"/>
    <col min="35" max="36" width="2.6640625" hidden="1" customWidth="1" outlineLevel="1"/>
    <col min="37" max="38" width="4.6640625" hidden="1" customWidth="1" outlineLevel="1"/>
    <col min="39" max="39" width="3.6640625" hidden="1" customWidth="1" outlineLevel="1"/>
    <col min="40" max="41" width="2.6640625" hidden="1" customWidth="1" outlineLevel="1"/>
    <col min="42" max="43" width="4.6640625" hidden="1" customWidth="1" outlineLevel="1"/>
    <col min="44" max="44" width="3.6640625" hidden="1" customWidth="1" outlineLevel="1"/>
    <col min="45" max="46" width="2.6640625" hidden="1" customWidth="1" outlineLevel="1"/>
    <col min="47" max="48" width="4.6640625" hidden="1" customWidth="1" outlineLevel="1"/>
    <col min="49" max="49" width="3.6640625" hidden="1" customWidth="1" outlineLevel="1"/>
    <col min="50" max="51" width="2.6640625" hidden="1" customWidth="1" outlineLevel="1"/>
    <col min="52" max="53" width="4.6640625" hidden="1" customWidth="1" outlineLevel="1"/>
    <col min="54" max="54" width="3.6640625" hidden="1" customWidth="1" outlineLevel="1"/>
    <col min="55" max="55" width="3.109375" hidden="1" customWidth="1" outlineLevel="1"/>
    <col min="56" max="57" width="2.6640625" hidden="1" customWidth="1" outlineLevel="1"/>
    <col min="58" max="59" width="4.6640625" hidden="1" customWidth="1" outlineLevel="1"/>
    <col min="60" max="60" width="3.6640625" hidden="1" customWidth="1" outlineLevel="1"/>
    <col min="61" max="62" width="2.6640625" hidden="1" customWidth="1" outlineLevel="1"/>
    <col min="63" max="64" width="4.6640625" hidden="1" customWidth="1" outlineLevel="1"/>
    <col min="65" max="65" width="3.6640625" hidden="1" customWidth="1" outlineLevel="1"/>
    <col min="66" max="67" width="2.6640625" hidden="1" customWidth="1" outlineLevel="1"/>
    <col min="68" max="69" width="4.6640625" hidden="1" customWidth="1" outlineLevel="1"/>
    <col min="70" max="70" width="3.6640625" hidden="1" customWidth="1" outlineLevel="1"/>
    <col min="71" max="72" width="2.6640625" hidden="1" customWidth="1" outlineLevel="1"/>
    <col min="73" max="74" width="4.6640625" hidden="1" customWidth="1" outlineLevel="1"/>
    <col min="75" max="75" width="3.6640625" hidden="1" customWidth="1" outlineLevel="1"/>
    <col min="76" max="77" width="2.6640625" hidden="1" customWidth="1" outlineLevel="1"/>
    <col min="78" max="79" width="4.6640625" hidden="1" customWidth="1" outlineLevel="1"/>
    <col min="80" max="80" width="3.6640625" hidden="1" customWidth="1" outlineLevel="1"/>
    <col min="81" max="81" width="11.5546875" collapsed="1"/>
  </cols>
  <sheetData>
    <row r="1" spans="1:80" ht="3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 ht="15" customHeight="1">
      <c r="A2" s="32"/>
      <c r="B2" s="32"/>
      <c r="C2" s="32"/>
      <c r="D2" s="32"/>
      <c r="E2" s="32"/>
      <c r="F2" s="32"/>
      <c r="G2" s="107"/>
      <c r="H2" s="107"/>
      <c r="I2" s="107"/>
      <c r="J2" s="107"/>
      <c r="K2" s="107"/>
      <c r="L2" s="107"/>
      <c r="M2" s="105">
        <v>1</v>
      </c>
      <c r="N2" s="225" t="s">
        <v>7</v>
      </c>
      <c r="O2" s="225"/>
      <c r="P2" s="226"/>
      <c r="Q2" s="32"/>
      <c r="R2" s="32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 ht="3" customHeight="1">
      <c r="A3" s="32"/>
      <c r="B3" s="32"/>
      <c r="C3" s="32"/>
      <c r="D3" s="243" t="s">
        <v>87</v>
      </c>
      <c r="E3" s="32"/>
      <c r="F3" s="107"/>
      <c r="G3" s="107"/>
      <c r="H3" s="107"/>
      <c r="I3" s="107"/>
      <c r="J3" s="107"/>
      <c r="K3" s="107"/>
      <c r="L3" s="107"/>
      <c r="M3" s="105"/>
      <c r="N3" s="221"/>
      <c r="O3" s="221"/>
      <c r="P3" s="221"/>
      <c r="Q3" s="32"/>
      <c r="R3" s="32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5" customHeight="1">
      <c r="A4" s="32"/>
      <c r="B4" s="32"/>
      <c r="C4" s="32"/>
      <c r="D4" s="243"/>
      <c r="E4" s="32"/>
      <c r="F4" s="107"/>
      <c r="G4" s="107"/>
      <c r="H4" s="107"/>
      <c r="I4" s="107"/>
      <c r="J4" s="107"/>
      <c r="K4" s="107"/>
      <c r="L4" s="107"/>
      <c r="M4" s="105">
        <v>2</v>
      </c>
      <c r="N4" s="225" t="s">
        <v>13</v>
      </c>
      <c r="O4" s="225"/>
      <c r="P4" s="226"/>
      <c r="Q4" s="32"/>
      <c r="R4" s="3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0" ht="3" customHeight="1">
      <c r="A5" s="32"/>
      <c r="B5" s="32"/>
      <c r="C5" s="32"/>
      <c r="D5" s="243"/>
      <c r="E5" s="158"/>
      <c r="F5" s="159"/>
      <c r="G5" s="160"/>
      <c r="H5" s="160"/>
      <c r="I5" s="160"/>
      <c r="J5" s="160"/>
      <c r="K5" s="160"/>
      <c r="L5" s="161"/>
      <c r="M5" s="105"/>
      <c r="N5" s="221"/>
      <c r="O5" s="221"/>
      <c r="P5" s="221"/>
      <c r="Q5" s="32"/>
      <c r="R5" s="3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5" customHeight="1">
      <c r="A6" s="32"/>
      <c r="B6" s="32"/>
      <c r="C6" s="32"/>
      <c r="D6" s="243"/>
      <c r="E6" s="162"/>
      <c r="F6" s="163"/>
      <c r="G6" s="231" t="s">
        <v>88</v>
      </c>
      <c r="H6" s="231"/>
      <c r="I6" s="231"/>
      <c r="J6" s="231"/>
      <c r="K6" s="231"/>
      <c r="L6" s="232"/>
      <c r="M6" s="105">
        <v>3</v>
      </c>
      <c r="N6" s="225" t="s">
        <v>8</v>
      </c>
      <c r="O6" s="225"/>
      <c r="P6" s="226"/>
      <c r="Q6" s="32"/>
      <c r="R6" s="3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" customHeight="1">
      <c r="A7" s="32"/>
      <c r="B7" s="32"/>
      <c r="C7" s="32"/>
      <c r="D7" s="243"/>
      <c r="E7" s="162"/>
      <c r="F7" s="163"/>
      <c r="G7" s="231"/>
      <c r="H7" s="231"/>
      <c r="I7" s="231"/>
      <c r="J7" s="231"/>
      <c r="K7" s="231"/>
      <c r="L7" s="232"/>
      <c r="M7" s="105"/>
      <c r="N7" s="221"/>
      <c r="O7" s="221"/>
      <c r="P7" s="221"/>
      <c r="Q7" s="32"/>
      <c r="R7" s="3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5" customHeight="1">
      <c r="A8" s="32"/>
      <c r="B8" s="32"/>
      <c r="C8" s="32"/>
      <c r="D8" s="243"/>
      <c r="E8" s="162"/>
      <c r="F8" s="163"/>
      <c r="G8" s="231"/>
      <c r="H8" s="231"/>
      <c r="I8" s="231"/>
      <c r="J8" s="231"/>
      <c r="K8" s="231"/>
      <c r="L8" s="232"/>
      <c r="M8" s="105">
        <v>4</v>
      </c>
      <c r="N8" s="225" t="s">
        <v>5</v>
      </c>
      <c r="O8" s="225"/>
      <c r="P8" s="226"/>
      <c r="Q8" s="32"/>
      <c r="R8" s="3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3" customHeight="1">
      <c r="A9" s="32"/>
      <c r="B9" s="32"/>
      <c r="C9" s="32"/>
      <c r="D9" s="243"/>
      <c r="E9" s="162"/>
      <c r="F9" s="163"/>
      <c r="G9" s="231"/>
      <c r="H9" s="231"/>
      <c r="I9" s="231"/>
      <c r="J9" s="231"/>
      <c r="K9" s="231"/>
      <c r="L9" s="232"/>
      <c r="M9" s="105"/>
      <c r="N9" s="221"/>
      <c r="O9" s="221"/>
      <c r="P9" s="221"/>
      <c r="Q9" s="32"/>
      <c r="R9" s="3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ht="16.5" customHeight="1" thickBot="1">
      <c r="A10" s="32"/>
      <c r="B10" s="32"/>
      <c r="C10" s="32"/>
      <c r="D10" s="243"/>
      <c r="E10" s="164"/>
      <c r="F10" s="165"/>
      <c r="G10" s="233"/>
      <c r="H10" s="233"/>
      <c r="I10" s="233"/>
      <c r="J10" s="233"/>
      <c r="K10" s="233"/>
      <c r="L10" s="234"/>
      <c r="M10" s="105">
        <v>5</v>
      </c>
      <c r="N10" s="225" t="s">
        <v>6</v>
      </c>
      <c r="O10" s="225"/>
      <c r="P10" s="226"/>
      <c r="Q10" s="32"/>
      <c r="R10" s="32"/>
      <c r="S10" s="28"/>
      <c r="T10" s="10"/>
      <c r="U10" s="268" t="s">
        <v>92</v>
      </c>
      <c r="V10" s="268"/>
      <c r="W10" s="268"/>
      <c r="X10" s="268"/>
      <c r="Y10" s="268"/>
      <c r="Z10" s="10"/>
      <c r="AA10" s="28"/>
      <c r="AB10" s="28"/>
      <c r="AC10" s="28"/>
      <c r="AD10" s="275" t="s">
        <v>80</v>
      </c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8"/>
      <c r="BD10" s="269" t="s">
        <v>90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70"/>
      <c r="BY10" s="270"/>
      <c r="BZ10" s="270"/>
      <c r="CA10" s="270"/>
      <c r="CB10" s="28"/>
    </row>
    <row r="11" spans="1:80" ht="6" customHeight="1" thickTop="1">
      <c r="A11" s="32"/>
      <c r="B11" s="32"/>
      <c r="C11" s="32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57"/>
      <c r="T11" s="10"/>
      <c r="U11" s="125"/>
      <c r="V11" s="125"/>
      <c r="W11" s="125"/>
      <c r="X11" s="125"/>
      <c r="Y11" s="125"/>
      <c r="Z11" s="10"/>
      <c r="AA11" s="28"/>
      <c r="AB11" s="28"/>
      <c r="AC11" s="28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28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28"/>
    </row>
    <row r="12" spans="1:80" ht="6.75" customHeight="1" thickBot="1">
      <c r="A12" s="224" t="s">
        <v>114</v>
      </c>
      <c r="B12" s="32"/>
      <c r="C12" s="254" t="s">
        <v>89</v>
      </c>
      <c r="D12" s="109"/>
      <c r="E12" s="108"/>
      <c r="F12" s="110"/>
      <c r="G12" s="110"/>
      <c r="H12" s="111"/>
      <c r="I12" s="271" t="s">
        <v>89</v>
      </c>
      <c r="J12" s="110"/>
      <c r="K12" s="110"/>
      <c r="L12" s="110"/>
      <c r="M12" s="108"/>
      <c r="N12" s="108"/>
      <c r="O12" s="108"/>
      <c r="P12" s="108"/>
      <c r="Q12" s="115"/>
      <c r="R12" s="32"/>
      <c r="S12" s="28"/>
      <c r="T12" s="10"/>
      <c r="U12" s="10"/>
      <c r="V12" s="10"/>
      <c r="W12" s="10"/>
      <c r="X12" s="10"/>
      <c r="Y12" s="10"/>
      <c r="Z12" s="10"/>
      <c r="AA12" s="28"/>
      <c r="AB12" s="28"/>
      <c r="AC12" s="28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15.75" customHeight="1" thickBot="1">
      <c r="A13" s="224"/>
      <c r="B13" s="235">
        <v>2019</v>
      </c>
      <c r="C13" s="255"/>
      <c r="D13" s="32"/>
      <c r="E13" s="227" t="s">
        <v>82</v>
      </c>
      <c r="F13" s="228"/>
      <c r="G13" s="229"/>
      <c r="H13" s="112"/>
      <c r="I13" s="272"/>
      <c r="J13" s="32"/>
      <c r="K13" s="32"/>
      <c r="L13" s="32"/>
      <c r="M13" s="227" t="s">
        <v>82</v>
      </c>
      <c r="N13" s="228"/>
      <c r="O13" s="229"/>
      <c r="P13" s="32"/>
      <c r="Q13" s="112"/>
      <c r="R13" s="32"/>
      <c r="S13" s="28"/>
      <c r="T13" s="245" t="s">
        <v>48</v>
      </c>
      <c r="U13" s="246"/>
      <c r="V13" s="247"/>
      <c r="W13" s="245" t="s">
        <v>44</v>
      </c>
      <c r="X13" s="246"/>
      <c r="Y13" s="246"/>
      <c r="Z13" s="247"/>
      <c r="AA13" s="28"/>
      <c r="AB13" s="28"/>
      <c r="AC13" s="28"/>
      <c r="AD13" s="236" t="str">
        <f>W47</f>
        <v>AINGERAY</v>
      </c>
      <c r="AE13" s="237"/>
      <c r="AF13" s="237"/>
      <c r="AG13" s="237"/>
      <c r="AH13" s="238"/>
      <c r="AI13" s="236" t="str">
        <f>W49</f>
        <v>AVRAINVILLE</v>
      </c>
      <c r="AJ13" s="237"/>
      <c r="AK13" s="237"/>
      <c r="AL13" s="237"/>
      <c r="AM13" s="238"/>
      <c r="AN13" s="236" t="str">
        <f>W51</f>
        <v>COMBLES</v>
      </c>
      <c r="AO13" s="237"/>
      <c r="AP13" s="237"/>
      <c r="AQ13" s="237"/>
      <c r="AR13" s="238"/>
      <c r="AS13" s="236" t="str">
        <f>W53</f>
        <v>FAULQUEMONT</v>
      </c>
      <c r="AT13" s="237"/>
      <c r="AU13" s="237"/>
      <c r="AV13" s="237"/>
      <c r="AW13" s="238"/>
      <c r="AX13" s="236" t="str">
        <f>W55</f>
        <v>PREISCH</v>
      </c>
      <c r="AY13" s="237"/>
      <c r="AZ13" s="237"/>
      <c r="BA13" s="237"/>
      <c r="BB13" s="238"/>
      <c r="BC13" s="28"/>
      <c r="BD13" s="236" t="str">
        <f>AD13</f>
        <v>AINGERAY</v>
      </c>
      <c r="BE13" s="237"/>
      <c r="BF13" s="237"/>
      <c r="BG13" s="237"/>
      <c r="BH13" s="238"/>
      <c r="BI13" s="236" t="str">
        <f t="shared" ref="BI13" si="0">AI13</f>
        <v>AVRAINVILLE</v>
      </c>
      <c r="BJ13" s="237"/>
      <c r="BK13" s="237"/>
      <c r="BL13" s="237"/>
      <c r="BM13" s="238"/>
      <c r="BN13" s="236" t="str">
        <f t="shared" ref="BN13" si="1">AN13</f>
        <v>COMBLES</v>
      </c>
      <c r="BO13" s="237"/>
      <c r="BP13" s="237"/>
      <c r="BQ13" s="237"/>
      <c r="BR13" s="238"/>
      <c r="BS13" s="236" t="str">
        <f t="shared" ref="BS13" si="2">AS13</f>
        <v>FAULQUEMONT</v>
      </c>
      <c r="BT13" s="237"/>
      <c r="BU13" s="237"/>
      <c r="BV13" s="237"/>
      <c r="BW13" s="238"/>
      <c r="BX13" s="236" t="str">
        <f t="shared" ref="BX13" si="3">AX13</f>
        <v>PREISCH</v>
      </c>
      <c r="BY13" s="237"/>
      <c r="BZ13" s="237"/>
      <c r="CA13" s="237"/>
      <c r="CB13" s="238"/>
    </row>
    <row r="14" spans="1:80" ht="3.9" customHeight="1" thickBot="1">
      <c r="A14" s="224"/>
      <c r="B14" s="235"/>
      <c r="C14" s="255"/>
      <c r="D14" s="32"/>
      <c r="E14" s="36"/>
      <c r="F14" s="36"/>
      <c r="G14" s="36"/>
      <c r="H14" s="112"/>
      <c r="I14" s="272"/>
      <c r="J14" s="32"/>
      <c r="K14" s="32"/>
      <c r="L14" s="32"/>
      <c r="M14" s="33"/>
      <c r="N14" s="33"/>
      <c r="O14" s="33"/>
      <c r="P14" s="32"/>
      <c r="Q14" s="112"/>
      <c r="R14" s="32"/>
      <c r="S14" s="28"/>
      <c r="T14" s="30"/>
      <c r="U14" s="25"/>
      <c r="V14" s="31"/>
      <c r="W14" s="30"/>
      <c r="X14" s="25"/>
      <c r="Y14" s="25"/>
      <c r="Z14" s="31"/>
      <c r="AA14" s="28"/>
      <c r="AB14" s="28"/>
      <c r="AC14" s="28"/>
      <c r="AD14" s="44"/>
      <c r="AE14" s="44"/>
      <c r="AF14" s="44"/>
      <c r="AG14" s="44"/>
      <c r="AH14" s="44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4"/>
      <c r="AY14" s="44"/>
      <c r="AZ14" s="44"/>
      <c r="BA14" s="44"/>
      <c r="BB14" s="44"/>
      <c r="BC14" s="28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ht="18" customHeight="1" thickBot="1">
      <c r="A15" s="224"/>
      <c r="B15" s="235"/>
      <c r="C15" s="256"/>
      <c r="D15" s="113" t="s">
        <v>79</v>
      </c>
      <c r="E15" s="113" t="s">
        <v>41</v>
      </c>
      <c r="F15" s="113" t="s">
        <v>40</v>
      </c>
      <c r="G15" s="113" t="s">
        <v>43</v>
      </c>
      <c r="H15" s="114" t="s">
        <v>39</v>
      </c>
      <c r="I15" s="273"/>
      <c r="J15" s="230" t="s">
        <v>81</v>
      </c>
      <c r="K15" s="230"/>
      <c r="L15" s="230"/>
      <c r="M15" s="113" t="s">
        <v>41</v>
      </c>
      <c r="N15" s="113" t="s">
        <v>40</v>
      </c>
      <c r="O15" s="113" t="s">
        <v>43</v>
      </c>
      <c r="P15" s="116" t="s">
        <v>39</v>
      </c>
      <c r="Q15" s="117"/>
      <c r="R15" s="32"/>
      <c r="S15" s="28"/>
      <c r="T15" s="11" t="s">
        <v>45</v>
      </c>
      <c r="U15" s="12" t="s">
        <v>46</v>
      </c>
      <c r="V15" s="13" t="s">
        <v>47</v>
      </c>
      <c r="W15" s="11" t="s">
        <v>45</v>
      </c>
      <c r="X15" s="12" t="s">
        <v>46</v>
      </c>
      <c r="Y15" s="12" t="s">
        <v>47</v>
      </c>
      <c r="Z15" s="13" t="s">
        <v>49</v>
      </c>
      <c r="AA15" s="28"/>
      <c r="AB15" s="28"/>
      <c r="AC15" s="28"/>
      <c r="AD15" s="46" t="s">
        <v>36</v>
      </c>
      <c r="AE15" s="95" t="s">
        <v>113</v>
      </c>
      <c r="AF15" s="97" t="s">
        <v>45</v>
      </c>
      <c r="AG15" s="97" t="s">
        <v>46</v>
      </c>
      <c r="AH15" s="47" t="s">
        <v>85</v>
      </c>
      <c r="AI15" s="46" t="s">
        <v>36</v>
      </c>
      <c r="AJ15" s="95" t="s">
        <v>113</v>
      </c>
      <c r="AK15" s="97" t="s">
        <v>45</v>
      </c>
      <c r="AL15" s="97" t="s">
        <v>46</v>
      </c>
      <c r="AM15" s="47" t="s">
        <v>85</v>
      </c>
      <c r="AN15" s="46" t="s">
        <v>36</v>
      </c>
      <c r="AO15" s="95" t="s">
        <v>113</v>
      </c>
      <c r="AP15" s="97" t="s">
        <v>45</v>
      </c>
      <c r="AQ15" s="97" t="s">
        <v>46</v>
      </c>
      <c r="AR15" s="47" t="s">
        <v>85</v>
      </c>
      <c r="AS15" s="46" t="s">
        <v>36</v>
      </c>
      <c r="AT15" s="95" t="s">
        <v>113</v>
      </c>
      <c r="AU15" s="97" t="s">
        <v>45</v>
      </c>
      <c r="AV15" s="97" t="s">
        <v>46</v>
      </c>
      <c r="AW15" s="47" t="s">
        <v>85</v>
      </c>
      <c r="AX15" s="46" t="s">
        <v>36</v>
      </c>
      <c r="AY15" s="95" t="s">
        <v>113</v>
      </c>
      <c r="AZ15" s="97" t="s">
        <v>45</v>
      </c>
      <c r="BA15" s="97" t="s">
        <v>46</v>
      </c>
      <c r="BB15" s="47" t="s">
        <v>85</v>
      </c>
      <c r="BC15" s="28"/>
      <c r="BD15" s="46" t="s">
        <v>36</v>
      </c>
      <c r="BE15" s="95" t="s">
        <v>113</v>
      </c>
      <c r="BF15" s="97" t="s">
        <v>45</v>
      </c>
      <c r="BG15" s="97" t="s">
        <v>46</v>
      </c>
      <c r="BH15" s="47" t="s">
        <v>85</v>
      </c>
      <c r="BI15" s="46" t="s">
        <v>36</v>
      </c>
      <c r="BJ15" s="95" t="s">
        <v>113</v>
      </c>
      <c r="BK15" s="97" t="s">
        <v>45</v>
      </c>
      <c r="BL15" s="97" t="s">
        <v>46</v>
      </c>
      <c r="BM15" s="47" t="s">
        <v>85</v>
      </c>
      <c r="BN15" s="46" t="s">
        <v>36</v>
      </c>
      <c r="BO15" s="95" t="s">
        <v>113</v>
      </c>
      <c r="BP15" s="97" t="s">
        <v>45</v>
      </c>
      <c r="BQ15" s="97" t="s">
        <v>46</v>
      </c>
      <c r="BR15" s="47" t="s">
        <v>85</v>
      </c>
      <c r="BS15" s="46" t="s">
        <v>36</v>
      </c>
      <c r="BT15" s="95" t="s">
        <v>113</v>
      </c>
      <c r="BU15" s="97" t="s">
        <v>45</v>
      </c>
      <c r="BV15" s="97" t="s">
        <v>46</v>
      </c>
      <c r="BW15" s="47" t="s">
        <v>85</v>
      </c>
      <c r="BX15" s="46" t="s">
        <v>36</v>
      </c>
      <c r="BY15" s="95" t="s">
        <v>113</v>
      </c>
      <c r="BZ15" s="97" t="s">
        <v>45</v>
      </c>
      <c r="CA15" s="97" t="s">
        <v>46</v>
      </c>
      <c r="CB15" s="47" t="s">
        <v>85</v>
      </c>
    </row>
    <row r="16" spans="1:80" ht="18" customHeight="1">
      <c r="A16" s="35">
        <v>1</v>
      </c>
      <c r="B16" s="106">
        <v>43552</v>
      </c>
      <c r="C16" s="127">
        <v>4</v>
      </c>
      <c r="D16" s="128" t="str">
        <f t="shared" ref="D16:D41" si="4">IF(C16=1,$W$47,IF(C16=2,$W$49,IF(C16=3,$W$51,IF(C16=4,$W$53,IF(C16=5,$W$55,"")))))</f>
        <v>FAULQUEMONT</v>
      </c>
      <c r="E16" s="27">
        <v>172</v>
      </c>
      <c r="F16" s="27">
        <v>281</v>
      </c>
      <c r="G16" s="108">
        <f>IF(E16&gt;0,E16+F16,"")</f>
        <v>453</v>
      </c>
      <c r="H16" s="130">
        <f>IF(E16&gt;0,T16+U16+V16,"")</f>
        <v>3</v>
      </c>
      <c r="I16" s="127">
        <v>3</v>
      </c>
      <c r="J16" s="244" t="str">
        <f t="shared" ref="J16:J41" si="5">IF(I16=1,$W$47,IF(I16=2,$W$49,IF(I16=3,$W$51,IF(I16=4,$W$53,IF(I16=5,$W$55,"")))))</f>
        <v>COMBLES</v>
      </c>
      <c r="K16" s="244"/>
      <c r="L16" s="244"/>
      <c r="M16" s="27">
        <v>148</v>
      </c>
      <c r="N16" s="27">
        <v>269</v>
      </c>
      <c r="O16" s="108">
        <f>IF(M16&gt;0,M16+N16,"")</f>
        <v>417</v>
      </c>
      <c r="P16" s="139">
        <f>IF(M16&gt;0,W16+X16+Y16+Z16,"")</f>
        <v>0</v>
      </c>
      <c r="Q16" s="115"/>
      <c r="R16" s="32"/>
      <c r="S16" s="28"/>
      <c r="T16" s="6">
        <f>IF(E16="","",IF(E16&gt;M16,1,IF(E16=M16,0.5,0)))</f>
        <v>1</v>
      </c>
      <c r="U16" s="7">
        <f>IF(F16="","",IF(F16&gt;N16,1,IF(F16=N16,0.5,0)))</f>
        <v>1</v>
      </c>
      <c r="V16" s="8">
        <f>IF(G16="","",IF(G16&gt;O16,1,IF(G16=O16,0.5,0)))</f>
        <v>1</v>
      </c>
      <c r="W16" s="6">
        <f>IF(M16="","",IF(M16&gt;E16,1,IF(M16=E16,0.5,0)))</f>
        <v>0</v>
      </c>
      <c r="X16" s="7">
        <f>IF(N16="","",IF(N16&gt;F16,1,IF(N16=F16,0.5,0)))</f>
        <v>0</v>
      </c>
      <c r="Y16" s="7">
        <f>IF(O16="","",IF(O16&gt;G16,1,IF(O16=G16,0.5,0)))</f>
        <v>0</v>
      </c>
      <c r="Z16" s="9">
        <f>IF(O16="","",IF(O16&gt;G16,1,IF(O16=G16,0.5,0)))</f>
        <v>0</v>
      </c>
      <c r="AA16" s="28"/>
      <c r="AB16" s="28"/>
      <c r="AC16" s="28"/>
      <c r="AD16" s="48">
        <v>1</v>
      </c>
      <c r="AE16" s="96">
        <f>COUNTIFS($C16,"1",$E16,"&gt;0")</f>
        <v>0</v>
      </c>
      <c r="AF16" s="49">
        <f>IF($C16=AD16,VLOOKUP(AD16,$C16:$F16,3,FALSE),0)</f>
        <v>0</v>
      </c>
      <c r="AG16" s="49">
        <f>IF($C16=AD16,VLOOKUP(AD16,$C16:$F16,4,FALSE),0)</f>
        <v>0</v>
      </c>
      <c r="AH16" s="50">
        <f>IF($C16=AD16,VLOOKUP(AD16,$C16:$H16,6,FALSE),0)</f>
        <v>0</v>
      </c>
      <c r="AI16" s="48">
        <v>2</v>
      </c>
      <c r="AJ16" s="96">
        <f>COUNTIFS($C16,"2",$E16,"&gt;0")</f>
        <v>0</v>
      </c>
      <c r="AK16" s="49">
        <f>IF($C16=AI16,VLOOKUP(AI16,$C16:$F16,3,FALSE),0)</f>
        <v>0</v>
      </c>
      <c r="AL16" s="49">
        <f>IF($C16=AI16,VLOOKUP(AI16,$C16:$F16,4,FALSE),0)</f>
        <v>0</v>
      </c>
      <c r="AM16" s="50">
        <f>IF($C16=AI16,VLOOKUP(AI16,$C16:$H16,6,FALSE),0)</f>
        <v>0</v>
      </c>
      <c r="AN16" s="48">
        <v>3</v>
      </c>
      <c r="AO16" s="96">
        <f>COUNTIFS($C16,"3",$E16,"&gt;0")</f>
        <v>0</v>
      </c>
      <c r="AP16" s="49">
        <f>IF($C16=AN16,VLOOKUP(AN16,$C16:$F16,3,FALSE),0)</f>
        <v>0</v>
      </c>
      <c r="AQ16" s="49">
        <f>IF($C16=AN16,VLOOKUP(AN16,$C16:$F16,4,FALSE),0)</f>
        <v>0</v>
      </c>
      <c r="AR16" s="50">
        <f>IF($C16=AN16,VLOOKUP(AN16,$C16:$H16,6,FALSE),0)</f>
        <v>0</v>
      </c>
      <c r="AS16" s="48">
        <v>4</v>
      </c>
      <c r="AT16" s="96">
        <f>COUNTIFS($C16,"4",$E16,"&gt;0")</f>
        <v>1</v>
      </c>
      <c r="AU16" s="49">
        <f>IF($C16=AS16,VLOOKUP(AS16,$C16:$F16,3,FALSE),0)</f>
        <v>172</v>
      </c>
      <c r="AV16" s="49">
        <f>IF($C16=AS16,VLOOKUP(AS16,$C16:$F16,4,FALSE),0)</f>
        <v>281</v>
      </c>
      <c r="AW16" s="50">
        <f>IF($C16=AS16,VLOOKUP(AS16,$C16:$H16,6,FALSE),0)</f>
        <v>3</v>
      </c>
      <c r="AX16" s="48">
        <v>5</v>
      </c>
      <c r="AY16" s="96">
        <f>COUNTIFS($C16,"5",$E16,"&gt;0")</f>
        <v>0</v>
      </c>
      <c r="AZ16" s="49">
        <f>IF($C16=AX16,VLOOKUP(AX16,$C16:$F16,3,FALSE),0)</f>
        <v>0</v>
      </c>
      <c r="BA16" s="49">
        <f>IF($C16=AX16,VLOOKUP(AX16,$C16:$F16,4,FALSE),0)</f>
        <v>0</v>
      </c>
      <c r="BB16" s="50">
        <f>IF($C16=AX16,VLOOKUP(AX16,$C16:$H16,6,FALSE),0)</f>
        <v>0</v>
      </c>
      <c r="BC16" s="28"/>
      <c r="BD16" s="147">
        <v>1</v>
      </c>
      <c r="BE16" s="148">
        <f>COUNTIFS($I16,"1",$M16,"&gt;0")</f>
        <v>0</v>
      </c>
      <c r="BF16" s="148">
        <f>IF($I16=BD16,VLOOKUP(BD16,$I16:$N16,5,FALSE),0)</f>
        <v>0</v>
      </c>
      <c r="BG16" s="148">
        <f>IF($I16=BD16,VLOOKUP(BD16,$I16:$N16,6,FALSE),0)</f>
        <v>0</v>
      </c>
      <c r="BH16" s="149">
        <f>IF($I16=BD16,VLOOKUP(BD16,$I16:$P16,8,FALSE),0)</f>
        <v>0</v>
      </c>
      <c r="BI16" s="147">
        <v>2</v>
      </c>
      <c r="BJ16" s="148">
        <f>COUNTIFS($I16,"2",$M16,"&gt;0")</f>
        <v>0</v>
      </c>
      <c r="BK16" s="148">
        <f>IF($I16=BI16,VLOOKUP(BI16,$I16:$N16,5,FALSE),0)</f>
        <v>0</v>
      </c>
      <c r="BL16" s="148">
        <f>IF($I16=BI16,VLOOKUP(BI16,$I16:$N16,6,FALSE),0)</f>
        <v>0</v>
      </c>
      <c r="BM16" s="149">
        <f>IF($I16=BI16,VLOOKUP(BI16,$I16:$P16,8,FALSE),0)</f>
        <v>0</v>
      </c>
      <c r="BN16" s="147">
        <v>3</v>
      </c>
      <c r="BO16" s="148">
        <f>COUNTIFS($I16,"3",$M16,"&gt;0")</f>
        <v>1</v>
      </c>
      <c r="BP16" s="148">
        <f>IF($I16=BN16,VLOOKUP(BN16,$I16:$N16,5,FALSE),0)</f>
        <v>148</v>
      </c>
      <c r="BQ16" s="148">
        <f>IF($I16=BN16,VLOOKUP(BN16,$I16:$N16,6,FALSE),0)</f>
        <v>269</v>
      </c>
      <c r="BR16" s="149">
        <f>IF($I16=BN16,VLOOKUP(BN16,$I16:$P16,8,FALSE),0)</f>
        <v>0</v>
      </c>
      <c r="BS16" s="147">
        <v>4</v>
      </c>
      <c r="BT16" s="148">
        <f>COUNTIFS($I16,"4",$M16,"&gt;0")</f>
        <v>0</v>
      </c>
      <c r="BU16" s="148">
        <f>IF($I16=BS16,VLOOKUP(BS16,$I16:$N16,5,FALSE),0)</f>
        <v>0</v>
      </c>
      <c r="BV16" s="148">
        <f>IF($I16=BS16,VLOOKUP(BS16,$I16:$N16,6,FALSE),0)</f>
        <v>0</v>
      </c>
      <c r="BW16" s="149">
        <f>IF($I16=BS16,VLOOKUP(BS16,$I16:$P16,8,FALSE),0)</f>
        <v>0</v>
      </c>
      <c r="BX16" s="147">
        <v>5</v>
      </c>
      <c r="BY16" s="148">
        <f>COUNTIFS($I16,"5",$M16,"&gt;0")</f>
        <v>0</v>
      </c>
      <c r="BZ16" s="148">
        <f>IF($I16=BX16,VLOOKUP(BX16,$I16:$N16,5,FALSE),0)</f>
        <v>0</v>
      </c>
      <c r="CA16" s="148">
        <f>IF($I16=BX16,VLOOKUP(BX16,$I16:$N16,6,FALSE),0)</f>
        <v>0</v>
      </c>
      <c r="CB16" s="149">
        <f>IF($I16=BX16,VLOOKUP(BX16,$I16:$P16,8,FALSE),0)</f>
        <v>0</v>
      </c>
    </row>
    <row r="17" spans="1:80" ht="18" customHeight="1">
      <c r="A17" s="35">
        <f>A16+1</f>
        <v>2</v>
      </c>
      <c r="B17" s="106">
        <v>43559</v>
      </c>
      <c r="C17" s="131">
        <v>1</v>
      </c>
      <c r="D17" s="36" t="str">
        <f t="shared" si="4"/>
        <v>AINGERAY</v>
      </c>
      <c r="E17" s="27">
        <v>186</v>
      </c>
      <c r="F17" s="27">
        <v>281</v>
      </c>
      <c r="G17" s="32">
        <f t="shared" ref="G17:G31" si="6">IF(E17&gt;0,E17+F17,"")</f>
        <v>467</v>
      </c>
      <c r="H17" s="132">
        <f t="shared" ref="H17:H41" si="7">IF(E17&gt;0,T17+U17+V17,"")</f>
        <v>3</v>
      </c>
      <c r="I17" s="131">
        <v>5</v>
      </c>
      <c r="J17" s="222" t="str">
        <f t="shared" si="5"/>
        <v>PREISCH</v>
      </c>
      <c r="K17" s="222"/>
      <c r="L17" s="222"/>
      <c r="M17" s="27">
        <v>162</v>
      </c>
      <c r="N17" s="27">
        <v>257</v>
      </c>
      <c r="O17" s="32">
        <f t="shared" ref="O17:O41" si="8">IF(M17&gt;0,M17+N17,"")</f>
        <v>419</v>
      </c>
      <c r="P17" s="37">
        <f t="shared" ref="P17:P35" si="9">IF(M17&gt;0,W17+X17+Y17+Z17,"")</f>
        <v>0</v>
      </c>
      <c r="Q17" s="112"/>
      <c r="R17" s="32"/>
      <c r="S17" s="28"/>
      <c r="T17" s="6">
        <f t="shared" ref="T17:T41" si="10">IF(E17="","",IF(E17&gt;M17,1,IF(E17=M17,0.5,0)))</f>
        <v>1</v>
      </c>
      <c r="U17" s="7">
        <f t="shared" ref="U17:U41" si="11">IF(F17="","",IF(F17&gt;N17,1,IF(F17=N17,0.5,0)))</f>
        <v>1</v>
      </c>
      <c r="V17" s="8">
        <f t="shared" ref="V17:V41" si="12">IF(G17="","",IF(G17&gt;O17,1,IF(G17=O17,0.5,0)))</f>
        <v>1</v>
      </c>
      <c r="W17" s="6">
        <f t="shared" ref="W17:W41" si="13">IF(M17="","",IF(M17&gt;E17,1,IF(M17=E17,0.5,0)))</f>
        <v>0</v>
      </c>
      <c r="X17" s="7">
        <f t="shared" ref="X17:X41" si="14">IF(N17="","",IF(N17&gt;F17,1,IF(N17=F17,0.5,0)))</f>
        <v>0</v>
      </c>
      <c r="Y17" s="7">
        <f t="shared" ref="Y17:Y41" si="15">IF(O17="","",IF(O17&gt;G17,1,IF(O17=G17,0.5,0)))</f>
        <v>0</v>
      </c>
      <c r="Z17" s="9">
        <f t="shared" ref="Z17:Z35" si="16">IF(O17="","",IF(O17&gt;G17,1,IF(O17=G17,0.5,0)))</f>
        <v>0</v>
      </c>
      <c r="AA17" s="28"/>
      <c r="AB17" s="28"/>
      <c r="AC17" s="28"/>
      <c r="AD17" s="51">
        <v>1</v>
      </c>
      <c r="AE17" s="52">
        <f>COUNTIFS($C17,"1",E17,"&gt;0")</f>
        <v>1</v>
      </c>
      <c r="AF17" s="52">
        <f t="shared" ref="AF17:AF41" si="17">IF($C17=AD17,VLOOKUP(AD17,$C17:$F17,3,FALSE),0)</f>
        <v>186</v>
      </c>
      <c r="AG17" s="52">
        <f t="shared" ref="AG17:AG41" si="18">IF($C17=AD17,VLOOKUP(AD17,$C17:$F17,4,FALSE),0)</f>
        <v>281</v>
      </c>
      <c r="AH17" s="53">
        <f t="shared" ref="AH17:AH41" si="19">IF($C17=AD17,VLOOKUP(AD17,$C17:$H17,6,FALSE),0)</f>
        <v>3</v>
      </c>
      <c r="AI17" s="51">
        <v>2</v>
      </c>
      <c r="AJ17" s="52">
        <f>COUNTIFS($C17,"2",E17,"&gt;0")</f>
        <v>0</v>
      </c>
      <c r="AK17" s="52">
        <f t="shared" ref="AK17:AK41" si="20">IF($C17=AI17,VLOOKUP(AI17,$C17:$F17,3,FALSE),0)</f>
        <v>0</v>
      </c>
      <c r="AL17" s="52">
        <f t="shared" ref="AL17:AL41" si="21">IF($C17=AI17,VLOOKUP(AI17,$C17:$F17,4,FALSE),0)</f>
        <v>0</v>
      </c>
      <c r="AM17" s="53">
        <f t="shared" ref="AM17:AM41" si="22">IF($C17=AI17,VLOOKUP(AI17,$C17:$H17,6,FALSE),0)</f>
        <v>0</v>
      </c>
      <c r="AN17" s="51">
        <v>3</v>
      </c>
      <c r="AO17" s="52">
        <f>COUNTIFS($C17,"3",E17,"&gt;0")</f>
        <v>0</v>
      </c>
      <c r="AP17" s="52">
        <f t="shared" ref="AP17:AP41" si="23">IF($C17=AN17,VLOOKUP(AN17,$C17:$F17,3,FALSE),0)</f>
        <v>0</v>
      </c>
      <c r="AQ17" s="52">
        <f t="shared" ref="AQ17:AQ41" si="24">IF($C17=AN17,VLOOKUP(AN17,$C17:$F17,4,FALSE),0)</f>
        <v>0</v>
      </c>
      <c r="AR17" s="53">
        <f t="shared" ref="AR17:AR41" si="25">IF($C17=AN17,VLOOKUP(AN17,$C17:$H17,6,FALSE),0)</f>
        <v>0</v>
      </c>
      <c r="AS17" s="51">
        <v>4</v>
      </c>
      <c r="AT17" s="52">
        <f>COUNTIFS($C17,"4",$E17,"&gt;0")</f>
        <v>0</v>
      </c>
      <c r="AU17" s="52">
        <f t="shared" ref="AU17:AU41" si="26">IF($C17=AS17,VLOOKUP(AS17,$C17:$F17,3,FALSE),0)</f>
        <v>0</v>
      </c>
      <c r="AV17" s="52">
        <f t="shared" ref="AV17:AV41" si="27">IF($C17=AS17,VLOOKUP(AS17,$C17:$F17,4,FALSE),0)</f>
        <v>0</v>
      </c>
      <c r="AW17" s="53">
        <f t="shared" ref="AW17:AW41" si="28">IF($C17=AS17,VLOOKUP(AS17,$C17:$H17,6,FALSE),0)</f>
        <v>0</v>
      </c>
      <c r="AX17" s="51">
        <v>5</v>
      </c>
      <c r="AY17" s="52">
        <f>COUNTIFS($C17,"5",$E17,"&gt;0")</f>
        <v>0</v>
      </c>
      <c r="AZ17" s="52">
        <f t="shared" ref="AZ17:AZ41" si="29">IF($C17=AX17,VLOOKUP(AX17,$C17:$F17,3,FALSE),0)</f>
        <v>0</v>
      </c>
      <c r="BA17" s="52">
        <f t="shared" ref="BA17:BA41" si="30">IF($C17=AX17,VLOOKUP(AX17,$C17:$F17,4,FALSE),0)</f>
        <v>0</v>
      </c>
      <c r="BB17" s="53">
        <f t="shared" ref="BB17:BB41" si="31">IF($C17=AX17,VLOOKUP(AX17,$C17:$H17,6,FALSE),0)</f>
        <v>0</v>
      </c>
      <c r="BC17" s="28"/>
      <c r="BD17" s="51">
        <v>1</v>
      </c>
      <c r="BE17" s="52">
        <f t="shared" ref="BE17:BE35" si="32">COUNTIFS($I17,"1",$M17,"&gt;0")</f>
        <v>0</v>
      </c>
      <c r="BF17" s="52">
        <f t="shared" ref="BF17:BF35" si="33">IF($I17=BD17,VLOOKUP(BD17,$I17:$N17,5,FALSE),0)</f>
        <v>0</v>
      </c>
      <c r="BG17" s="52">
        <f t="shared" ref="BG17:BG35" si="34">IF($I17=BD17,VLOOKUP(BD17,$I17:$N17,6,FALSE),0)</f>
        <v>0</v>
      </c>
      <c r="BH17" s="53">
        <f t="shared" ref="BH17:BH35" si="35">IF($I17=BD17,VLOOKUP(BD17,$I17:$P17,8,FALSE),0)</f>
        <v>0</v>
      </c>
      <c r="BI17" s="51">
        <v>2</v>
      </c>
      <c r="BJ17" s="52">
        <f t="shared" ref="BJ17:BJ35" si="36">COUNTIFS($I17,"2",$M17,"&gt;0")</f>
        <v>0</v>
      </c>
      <c r="BK17" s="52">
        <f t="shared" ref="BK17:BK35" si="37">IF($I17=BI17,VLOOKUP(BI17,$I17:$N17,5,FALSE),0)</f>
        <v>0</v>
      </c>
      <c r="BL17" s="52">
        <f t="shared" ref="BL17:BL35" si="38">IF($I17=BI17,VLOOKUP(BI17,$I17:$N17,6,FALSE),0)</f>
        <v>0</v>
      </c>
      <c r="BM17" s="53">
        <f t="shared" ref="BM17:BM35" si="39">IF($I17=BI17,VLOOKUP(BI17,$I17:$P17,8,FALSE),0)</f>
        <v>0</v>
      </c>
      <c r="BN17" s="51">
        <v>3</v>
      </c>
      <c r="BO17" s="52">
        <f t="shared" ref="BO17:BO35" si="40">COUNTIFS($I17,"3",$M17,"&gt;0")</f>
        <v>0</v>
      </c>
      <c r="BP17" s="52">
        <f t="shared" ref="BP17:BP35" si="41">IF($I17=BN17,VLOOKUP(BN17,$I17:$N17,5,FALSE),0)</f>
        <v>0</v>
      </c>
      <c r="BQ17" s="52">
        <f t="shared" ref="BQ17:BQ35" si="42">IF($I17=BN17,VLOOKUP(BN17,$I17:$N17,6,FALSE),0)</f>
        <v>0</v>
      </c>
      <c r="BR17" s="53">
        <f t="shared" ref="BR17:BR35" si="43">IF($I17=BN17,VLOOKUP(BN17,$I17:$P17,8,FALSE),0)</f>
        <v>0</v>
      </c>
      <c r="BS17" s="51">
        <v>4</v>
      </c>
      <c r="BT17" s="52">
        <f t="shared" ref="BT17:BT35" si="44">COUNTIFS($I17,"4",$M17,"&gt;0")</f>
        <v>0</v>
      </c>
      <c r="BU17" s="52">
        <f t="shared" ref="BU17:BU35" si="45">IF($I17=BS17,VLOOKUP(BS17,$I17:$N17,5,FALSE),0)</f>
        <v>0</v>
      </c>
      <c r="BV17" s="52">
        <f t="shared" ref="BV17:BV35" si="46">IF($I17=BS17,VLOOKUP(BS17,$I17:$N17,6,FALSE),0)</f>
        <v>0</v>
      </c>
      <c r="BW17" s="53">
        <f t="shared" ref="BW17:BW35" si="47">IF($I17=BS17,VLOOKUP(BS17,$I17:$P17,8,FALSE),0)</f>
        <v>0</v>
      </c>
      <c r="BX17" s="51">
        <v>5</v>
      </c>
      <c r="BY17" s="52">
        <f t="shared" ref="BY17:BY35" si="48">COUNTIFS($I17,"5",$M17,"&gt;0")</f>
        <v>1</v>
      </c>
      <c r="BZ17" s="52">
        <f t="shared" ref="BZ17:BZ35" si="49">IF($I17=BX17,VLOOKUP(BX17,$I17:$N17,5,FALSE),0)</f>
        <v>162</v>
      </c>
      <c r="CA17" s="52">
        <f t="shared" ref="CA17:CA35" si="50">IF($I17=BX17,VLOOKUP(BX17,$I17:$N17,6,FALSE),0)</f>
        <v>257</v>
      </c>
      <c r="CB17" s="53">
        <f t="shared" ref="CB17:CB35" si="51">IF($I17=BX17,VLOOKUP(BX17,$I17:$P17,8,FALSE),0)</f>
        <v>0</v>
      </c>
    </row>
    <row r="18" spans="1:80" ht="18" customHeight="1">
      <c r="A18" s="35">
        <f t="shared" ref="A18:A41" si="52">A17+1</f>
        <v>3</v>
      </c>
      <c r="B18" s="106">
        <v>43566</v>
      </c>
      <c r="C18" s="131">
        <v>5</v>
      </c>
      <c r="D18" s="36" t="str">
        <f t="shared" si="4"/>
        <v>PREISCH</v>
      </c>
      <c r="E18" s="27">
        <v>154</v>
      </c>
      <c r="F18" s="27">
        <v>251</v>
      </c>
      <c r="G18" s="32">
        <f t="shared" si="6"/>
        <v>405</v>
      </c>
      <c r="H18" s="132">
        <f t="shared" si="7"/>
        <v>3</v>
      </c>
      <c r="I18" s="131">
        <v>2</v>
      </c>
      <c r="J18" s="222" t="str">
        <f t="shared" si="5"/>
        <v>AVRAINVILLE</v>
      </c>
      <c r="K18" s="222"/>
      <c r="L18" s="222"/>
      <c r="M18" s="27">
        <v>63</v>
      </c>
      <c r="N18" s="27">
        <v>212</v>
      </c>
      <c r="O18" s="32">
        <f t="shared" si="8"/>
        <v>275</v>
      </c>
      <c r="P18" s="37">
        <f t="shared" si="9"/>
        <v>0</v>
      </c>
      <c r="Q18" s="112"/>
      <c r="R18" s="32"/>
      <c r="S18" s="28"/>
      <c r="T18" s="6">
        <f t="shared" si="10"/>
        <v>1</v>
      </c>
      <c r="U18" s="7">
        <f t="shared" si="11"/>
        <v>1</v>
      </c>
      <c r="V18" s="8">
        <f t="shared" si="12"/>
        <v>1</v>
      </c>
      <c r="W18" s="6">
        <f t="shared" si="13"/>
        <v>0</v>
      </c>
      <c r="X18" s="7">
        <f t="shared" si="14"/>
        <v>0</v>
      </c>
      <c r="Y18" s="7">
        <f t="shared" si="15"/>
        <v>0</v>
      </c>
      <c r="Z18" s="9">
        <f t="shared" si="16"/>
        <v>0</v>
      </c>
      <c r="AA18" s="28"/>
      <c r="AB18" s="28"/>
      <c r="AC18" s="28"/>
      <c r="AD18" s="51">
        <v>1</v>
      </c>
      <c r="AE18" s="52">
        <f t="shared" ref="AE18:AE40" si="53">COUNTIFS($C18,"1",E18,"&gt;0")</f>
        <v>0</v>
      </c>
      <c r="AF18" s="52">
        <f t="shared" si="17"/>
        <v>0</v>
      </c>
      <c r="AG18" s="52">
        <f t="shared" si="18"/>
        <v>0</v>
      </c>
      <c r="AH18" s="53">
        <f t="shared" si="19"/>
        <v>0</v>
      </c>
      <c r="AI18" s="51">
        <v>2</v>
      </c>
      <c r="AJ18" s="52">
        <f t="shared" ref="AJ18:AJ35" si="54">COUNTIFS($C18,"2",E18,"&gt;0")</f>
        <v>0</v>
      </c>
      <c r="AK18" s="52">
        <f t="shared" si="20"/>
        <v>0</v>
      </c>
      <c r="AL18" s="52">
        <f t="shared" si="21"/>
        <v>0</v>
      </c>
      <c r="AM18" s="53">
        <f t="shared" si="22"/>
        <v>0</v>
      </c>
      <c r="AN18" s="51">
        <v>3</v>
      </c>
      <c r="AO18" s="52">
        <f>COUNTIFS($C18,"3",E18,"&gt;0")</f>
        <v>0</v>
      </c>
      <c r="AP18" s="52">
        <f t="shared" si="23"/>
        <v>0</v>
      </c>
      <c r="AQ18" s="52">
        <f t="shared" si="24"/>
        <v>0</v>
      </c>
      <c r="AR18" s="53">
        <f t="shared" si="25"/>
        <v>0</v>
      </c>
      <c r="AS18" s="51">
        <v>4</v>
      </c>
      <c r="AT18" s="52">
        <f t="shared" ref="AT18:AT41" si="55">COUNTIFS($C18,"4",$E18,"&gt;0")</f>
        <v>0</v>
      </c>
      <c r="AU18" s="52">
        <f t="shared" si="26"/>
        <v>0</v>
      </c>
      <c r="AV18" s="52">
        <f t="shared" si="27"/>
        <v>0</v>
      </c>
      <c r="AW18" s="53">
        <f t="shared" si="28"/>
        <v>0</v>
      </c>
      <c r="AX18" s="51">
        <v>5</v>
      </c>
      <c r="AY18" s="52">
        <f t="shared" ref="AY18:AY35" si="56">COUNTIFS($C18,"5",$E18,"&gt;0")</f>
        <v>1</v>
      </c>
      <c r="AZ18" s="52">
        <f t="shared" si="29"/>
        <v>154</v>
      </c>
      <c r="BA18" s="52">
        <f t="shared" si="30"/>
        <v>251</v>
      </c>
      <c r="BB18" s="53">
        <f t="shared" si="31"/>
        <v>3</v>
      </c>
      <c r="BC18" s="28"/>
      <c r="BD18" s="51">
        <v>1</v>
      </c>
      <c r="BE18" s="52">
        <f t="shared" si="32"/>
        <v>0</v>
      </c>
      <c r="BF18" s="52">
        <f t="shared" si="33"/>
        <v>0</v>
      </c>
      <c r="BG18" s="52">
        <f t="shared" si="34"/>
        <v>0</v>
      </c>
      <c r="BH18" s="53">
        <f t="shared" si="35"/>
        <v>0</v>
      </c>
      <c r="BI18" s="51">
        <v>2</v>
      </c>
      <c r="BJ18" s="52">
        <f t="shared" si="36"/>
        <v>1</v>
      </c>
      <c r="BK18" s="52">
        <f t="shared" si="37"/>
        <v>63</v>
      </c>
      <c r="BL18" s="52">
        <f t="shared" si="38"/>
        <v>212</v>
      </c>
      <c r="BM18" s="53">
        <f t="shared" si="39"/>
        <v>0</v>
      </c>
      <c r="BN18" s="51">
        <v>3</v>
      </c>
      <c r="BO18" s="52">
        <f t="shared" si="40"/>
        <v>0</v>
      </c>
      <c r="BP18" s="52">
        <f t="shared" si="41"/>
        <v>0</v>
      </c>
      <c r="BQ18" s="52">
        <f t="shared" si="42"/>
        <v>0</v>
      </c>
      <c r="BR18" s="53">
        <f t="shared" si="43"/>
        <v>0</v>
      </c>
      <c r="BS18" s="51">
        <v>4</v>
      </c>
      <c r="BT18" s="52">
        <f t="shared" si="44"/>
        <v>0</v>
      </c>
      <c r="BU18" s="52">
        <f t="shared" si="45"/>
        <v>0</v>
      </c>
      <c r="BV18" s="52">
        <f t="shared" si="46"/>
        <v>0</v>
      </c>
      <c r="BW18" s="53">
        <f t="shared" si="47"/>
        <v>0</v>
      </c>
      <c r="BX18" s="51">
        <v>5</v>
      </c>
      <c r="BY18" s="52">
        <f t="shared" si="48"/>
        <v>0</v>
      </c>
      <c r="BZ18" s="52">
        <f t="shared" si="49"/>
        <v>0</v>
      </c>
      <c r="CA18" s="52">
        <f t="shared" si="50"/>
        <v>0</v>
      </c>
      <c r="CB18" s="53">
        <f t="shared" si="51"/>
        <v>0</v>
      </c>
    </row>
    <row r="19" spans="1:80" ht="18" customHeight="1">
      <c r="A19" s="35">
        <f t="shared" si="52"/>
        <v>4</v>
      </c>
      <c r="B19" s="106">
        <v>43580</v>
      </c>
      <c r="C19" s="131">
        <v>5</v>
      </c>
      <c r="D19" s="36" t="str">
        <f t="shared" si="4"/>
        <v>PREISCH</v>
      </c>
      <c r="E19" s="27">
        <v>195</v>
      </c>
      <c r="F19" s="27">
        <v>275</v>
      </c>
      <c r="G19" s="32">
        <f t="shared" si="6"/>
        <v>470</v>
      </c>
      <c r="H19" s="132">
        <f t="shared" si="7"/>
        <v>3</v>
      </c>
      <c r="I19" s="131">
        <v>1</v>
      </c>
      <c r="J19" s="222" t="str">
        <f t="shared" si="5"/>
        <v>AINGERAY</v>
      </c>
      <c r="K19" s="222"/>
      <c r="L19" s="222"/>
      <c r="M19" s="27">
        <v>159</v>
      </c>
      <c r="N19" s="27">
        <v>258</v>
      </c>
      <c r="O19" s="32">
        <f t="shared" si="8"/>
        <v>417</v>
      </c>
      <c r="P19" s="37">
        <f t="shared" si="9"/>
        <v>0</v>
      </c>
      <c r="Q19" s="112"/>
      <c r="R19" s="32"/>
      <c r="S19" s="28"/>
      <c r="T19" s="6">
        <f t="shared" si="10"/>
        <v>1</v>
      </c>
      <c r="U19" s="7">
        <f t="shared" si="11"/>
        <v>1</v>
      </c>
      <c r="V19" s="8">
        <f t="shared" si="12"/>
        <v>1</v>
      </c>
      <c r="W19" s="6">
        <f t="shared" si="13"/>
        <v>0</v>
      </c>
      <c r="X19" s="7">
        <f t="shared" si="14"/>
        <v>0</v>
      </c>
      <c r="Y19" s="7">
        <f t="shared" si="15"/>
        <v>0</v>
      </c>
      <c r="Z19" s="9">
        <f t="shared" si="16"/>
        <v>0</v>
      </c>
      <c r="AA19" s="28"/>
      <c r="AB19" s="28"/>
      <c r="AC19" s="28"/>
      <c r="AD19" s="51">
        <v>1</v>
      </c>
      <c r="AE19" s="52">
        <f t="shared" si="53"/>
        <v>0</v>
      </c>
      <c r="AF19" s="52">
        <f t="shared" si="17"/>
        <v>0</v>
      </c>
      <c r="AG19" s="52">
        <f t="shared" si="18"/>
        <v>0</v>
      </c>
      <c r="AH19" s="53">
        <f t="shared" si="19"/>
        <v>0</v>
      </c>
      <c r="AI19" s="51">
        <v>2</v>
      </c>
      <c r="AJ19" s="52">
        <f t="shared" si="54"/>
        <v>0</v>
      </c>
      <c r="AK19" s="52">
        <f>IF($C19=AI19,VLOOKUP(AI19,$C19:$F19,3,FALSE),0)</f>
        <v>0</v>
      </c>
      <c r="AL19" s="52">
        <f t="shared" si="21"/>
        <v>0</v>
      </c>
      <c r="AM19" s="53">
        <f t="shared" si="22"/>
        <v>0</v>
      </c>
      <c r="AN19" s="51">
        <v>3</v>
      </c>
      <c r="AO19" s="52">
        <f t="shared" ref="AO19:AO41" si="57">COUNTIFS($C19,"3",E19,"&gt;0")</f>
        <v>0</v>
      </c>
      <c r="AP19" s="52">
        <f t="shared" si="23"/>
        <v>0</v>
      </c>
      <c r="AQ19" s="52">
        <f t="shared" si="24"/>
        <v>0</v>
      </c>
      <c r="AR19" s="53">
        <f t="shared" si="25"/>
        <v>0</v>
      </c>
      <c r="AS19" s="51">
        <v>4</v>
      </c>
      <c r="AT19" s="52">
        <f t="shared" si="55"/>
        <v>0</v>
      </c>
      <c r="AU19" s="52">
        <f t="shared" si="26"/>
        <v>0</v>
      </c>
      <c r="AV19" s="52">
        <f t="shared" si="27"/>
        <v>0</v>
      </c>
      <c r="AW19" s="53">
        <f t="shared" si="28"/>
        <v>0</v>
      </c>
      <c r="AX19" s="51">
        <v>5</v>
      </c>
      <c r="AY19" s="52">
        <f t="shared" si="56"/>
        <v>1</v>
      </c>
      <c r="AZ19" s="52">
        <f t="shared" si="29"/>
        <v>195</v>
      </c>
      <c r="BA19" s="52">
        <f t="shared" si="30"/>
        <v>275</v>
      </c>
      <c r="BB19" s="53">
        <f t="shared" si="31"/>
        <v>3</v>
      </c>
      <c r="BC19" s="28"/>
      <c r="BD19" s="51">
        <v>1</v>
      </c>
      <c r="BE19" s="52">
        <f t="shared" si="32"/>
        <v>1</v>
      </c>
      <c r="BF19" s="52">
        <f t="shared" si="33"/>
        <v>159</v>
      </c>
      <c r="BG19" s="52">
        <f t="shared" si="34"/>
        <v>258</v>
      </c>
      <c r="BH19" s="53">
        <f t="shared" si="35"/>
        <v>0</v>
      </c>
      <c r="BI19" s="51">
        <v>2</v>
      </c>
      <c r="BJ19" s="52">
        <f t="shared" si="36"/>
        <v>0</v>
      </c>
      <c r="BK19" s="52">
        <f t="shared" si="37"/>
        <v>0</v>
      </c>
      <c r="BL19" s="52">
        <f t="shared" si="38"/>
        <v>0</v>
      </c>
      <c r="BM19" s="53">
        <f t="shared" si="39"/>
        <v>0</v>
      </c>
      <c r="BN19" s="51">
        <v>3</v>
      </c>
      <c r="BO19" s="52">
        <f t="shared" si="40"/>
        <v>0</v>
      </c>
      <c r="BP19" s="52">
        <f t="shared" si="41"/>
        <v>0</v>
      </c>
      <c r="BQ19" s="52">
        <f t="shared" si="42"/>
        <v>0</v>
      </c>
      <c r="BR19" s="53">
        <f t="shared" si="43"/>
        <v>0</v>
      </c>
      <c r="BS19" s="51">
        <v>4</v>
      </c>
      <c r="BT19" s="52">
        <f t="shared" si="44"/>
        <v>0</v>
      </c>
      <c r="BU19" s="52">
        <f t="shared" si="45"/>
        <v>0</v>
      </c>
      <c r="BV19" s="52">
        <f t="shared" si="46"/>
        <v>0</v>
      </c>
      <c r="BW19" s="53">
        <f t="shared" si="47"/>
        <v>0</v>
      </c>
      <c r="BX19" s="51">
        <v>5</v>
      </c>
      <c r="BY19" s="52">
        <f t="shared" si="48"/>
        <v>0</v>
      </c>
      <c r="BZ19" s="52">
        <f t="shared" si="49"/>
        <v>0</v>
      </c>
      <c r="CA19" s="52">
        <f t="shared" si="50"/>
        <v>0</v>
      </c>
      <c r="CB19" s="53">
        <f t="shared" si="51"/>
        <v>0</v>
      </c>
    </row>
    <row r="20" spans="1:80" ht="18" customHeight="1">
      <c r="A20" s="35">
        <f>A19+1</f>
        <v>5</v>
      </c>
      <c r="B20" s="106"/>
      <c r="C20" s="131"/>
      <c r="D20" s="36" t="str">
        <f t="shared" si="4"/>
        <v/>
      </c>
      <c r="E20" s="27"/>
      <c r="F20" s="27"/>
      <c r="G20" s="32" t="str">
        <f t="shared" si="6"/>
        <v/>
      </c>
      <c r="H20" s="132" t="str">
        <f t="shared" si="7"/>
        <v/>
      </c>
      <c r="I20" s="131"/>
      <c r="J20" s="222" t="str">
        <f t="shared" si="5"/>
        <v/>
      </c>
      <c r="K20" s="222"/>
      <c r="L20" s="222"/>
      <c r="M20" s="27"/>
      <c r="N20" s="27"/>
      <c r="O20" s="32" t="str">
        <f t="shared" si="8"/>
        <v/>
      </c>
      <c r="P20" s="37" t="str">
        <f t="shared" si="9"/>
        <v/>
      </c>
      <c r="Q20" s="112"/>
      <c r="R20" s="32"/>
      <c r="S20" s="28"/>
      <c r="T20" s="6" t="str">
        <f t="shared" si="10"/>
        <v/>
      </c>
      <c r="U20" s="7" t="str">
        <f t="shared" si="11"/>
        <v/>
      </c>
      <c r="V20" s="8" t="str">
        <f t="shared" si="12"/>
        <v/>
      </c>
      <c r="W20" s="6" t="str">
        <f t="shared" si="13"/>
        <v/>
      </c>
      <c r="X20" s="7" t="str">
        <f t="shared" si="14"/>
        <v/>
      </c>
      <c r="Y20" s="7" t="str">
        <f t="shared" si="15"/>
        <v/>
      </c>
      <c r="Z20" s="9" t="str">
        <f t="shared" si="16"/>
        <v/>
      </c>
      <c r="AA20" s="28"/>
      <c r="AB20" s="28"/>
      <c r="AC20" s="28"/>
      <c r="AD20" s="51">
        <v>1</v>
      </c>
      <c r="AE20" s="52">
        <f t="shared" si="53"/>
        <v>0</v>
      </c>
      <c r="AF20" s="52">
        <f t="shared" si="17"/>
        <v>0</v>
      </c>
      <c r="AG20" s="52">
        <f t="shared" si="18"/>
        <v>0</v>
      </c>
      <c r="AH20" s="53">
        <f t="shared" si="19"/>
        <v>0</v>
      </c>
      <c r="AI20" s="51">
        <v>2</v>
      </c>
      <c r="AJ20" s="52">
        <f t="shared" si="54"/>
        <v>0</v>
      </c>
      <c r="AK20" s="52">
        <f t="shared" si="20"/>
        <v>0</v>
      </c>
      <c r="AL20" s="52">
        <f t="shared" si="21"/>
        <v>0</v>
      </c>
      <c r="AM20" s="53">
        <f t="shared" si="22"/>
        <v>0</v>
      </c>
      <c r="AN20" s="51">
        <v>3</v>
      </c>
      <c r="AO20" s="52">
        <f t="shared" si="57"/>
        <v>0</v>
      </c>
      <c r="AP20" s="52">
        <f t="shared" si="23"/>
        <v>0</v>
      </c>
      <c r="AQ20" s="52">
        <f t="shared" si="24"/>
        <v>0</v>
      </c>
      <c r="AR20" s="53">
        <f t="shared" si="25"/>
        <v>0</v>
      </c>
      <c r="AS20" s="51">
        <v>4</v>
      </c>
      <c r="AT20" s="52">
        <f t="shared" si="55"/>
        <v>0</v>
      </c>
      <c r="AU20" s="52">
        <f t="shared" si="26"/>
        <v>0</v>
      </c>
      <c r="AV20" s="52">
        <f t="shared" si="27"/>
        <v>0</v>
      </c>
      <c r="AW20" s="53">
        <f t="shared" si="28"/>
        <v>0</v>
      </c>
      <c r="AX20" s="51">
        <v>5</v>
      </c>
      <c r="AY20" s="52">
        <f t="shared" si="56"/>
        <v>0</v>
      </c>
      <c r="AZ20" s="52">
        <f t="shared" si="29"/>
        <v>0</v>
      </c>
      <c r="BA20" s="52">
        <f t="shared" si="30"/>
        <v>0</v>
      </c>
      <c r="BB20" s="53">
        <f t="shared" si="31"/>
        <v>0</v>
      </c>
      <c r="BC20" s="28"/>
      <c r="BD20" s="51">
        <v>1</v>
      </c>
      <c r="BE20" s="52">
        <f t="shared" si="32"/>
        <v>0</v>
      </c>
      <c r="BF20" s="52">
        <f t="shared" si="33"/>
        <v>0</v>
      </c>
      <c r="BG20" s="52">
        <f t="shared" si="34"/>
        <v>0</v>
      </c>
      <c r="BH20" s="53">
        <f t="shared" si="35"/>
        <v>0</v>
      </c>
      <c r="BI20" s="51">
        <v>2</v>
      </c>
      <c r="BJ20" s="52">
        <f t="shared" si="36"/>
        <v>0</v>
      </c>
      <c r="BK20" s="52">
        <f t="shared" si="37"/>
        <v>0</v>
      </c>
      <c r="BL20" s="52">
        <f t="shared" si="38"/>
        <v>0</v>
      </c>
      <c r="BM20" s="53">
        <f t="shared" si="39"/>
        <v>0</v>
      </c>
      <c r="BN20" s="51">
        <v>3</v>
      </c>
      <c r="BO20" s="52">
        <f t="shared" si="40"/>
        <v>0</v>
      </c>
      <c r="BP20" s="52">
        <f t="shared" si="41"/>
        <v>0</v>
      </c>
      <c r="BQ20" s="52">
        <f t="shared" si="42"/>
        <v>0</v>
      </c>
      <c r="BR20" s="53">
        <f t="shared" si="43"/>
        <v>0</v>
      </c>
      <c r="BS20" s="51">
        <v>4</v>
      </c>
      <c r="BT20" s="52">
        <f t="shared" si="44"/>
        <v>0</v>
      </c>
      <c r="BU20" s="52">
        <f t="shared" si="45"/>
        <v>0</v>
      </c>
      <c r="BV20" s="52">
        <f t="shared" si="46"/>
        <v>0</v>
      </c>
      <c r="BW20" s="53">
        <f t="shared" si="47"/>
        <v>0</v>
      </c>
      <c r="BX20" s="51">
        <v>5</v>
      </c>
      <c r="BY20" s="52">
        <f t="shared" si="48"/>
        <v>0</v>
      </c>
      <c r="BZ20" s="52">
        <f t="shared" si="49"/>
        <v>0</v>
      </c>
      <c r="CA20" s="52">
        <f t="shared" si="50"/>
        <v>0</v>
      </c>
      <c r="CB20" s="53">
        <f t="shared" si="51"/>
        <v>0</v>
      </c>
    </row>
    <row r="21" spans="1:80" ht="18" customHeight="1">
      <c r="A21" s="35">
        <f t="shared" si="52"/>
        <v>6</v>
      </c>
      <c r="B21" s="106"/>
      <c r="C21" s="131"/>
      <c r="D21" s="36" t="str">
        <f t="shared" si="4"/>
        <v/>
      </c>
      <c r="E21" s="27"/>
      <c r="F21" s="27"/>
      <c r="G21" s="32" t="str">
        <f t="shared" si="6"/>
        <v/>
      </c>
      <c r="H21" s="132" t="str">
        <f t="shared" si="7"/>
        <v/>
      </c>
      <c r="I21" s="131"/>
      <c r="J21" s="222" t="str">
        <f t="shared" si="5"/>
        <v/>
      </c>
      <c r="K21" s="222"/>
      <c r="L21" s="222"/>
      <c r="M21" s="27"/>
      <c r="N21" s="27"/>
      <c r="O21" s="32" t="str">
        <f t="shared" si="8"/>
        <v/>
      </c>
      <c r="P21" s="37" t="str">
        <f t="shared" si="9"/>
        <v/>
      </c>
      <c r="Q21" s="112"/>
      <c r="R21" s="32"/>
      <c r="S21" s="28"/>
      <c r="T21" s="6" t="str">
        <f t="shared" si="10"/>
        <v/>
      </c>
      <c r="U21" s="7" t="str">
        <f t="shared" si="11"/>
        <v/>
      </c>
      <c r="V21" s="8" t="str">
        <f t="shared" si="12"/>
        <v/>
      </c>
      <c r="W21" s="6" t="str">
        <f t="shared" si="13"/>
        <v/>
      </c>
      <c r="X21" s="7" t="str">
        <f t="shared" si="14"/>
        <v/>
      </c>
      <c r="Y21" s="7" t="str">
        <f t="shared" si="15"/>
        <v/>
      </c>
      <c r="Z21" s="9" t="str">
        <f t="shared" si="16"/>
        <v/>
      </c>
      <c r="AA21" s="28"/>
      <c r="AB21" s="28"/>
      <c r="AC21" s="28"/>
      <c r="AD21" s="51">
        <v>1</v>
      </c>
      <c r="AE21" s="52">
        <f t="shared" si="53"/>
        <v>0</v>
      </c>
      <c r="AF21" s="52">
        <f t="shared" si="17"/>
        <v>0</v>
      </c>
      <c r="AG21" s="52">
        <f t="shared" si="18"/>
        <v>0</v>
      </c>
      <c r="AH21" s="53">
        <f t="shared" si="19"/>
        <v>0</v>
      </c>
      <c r="AI21" s="51">
        <v>2</v>
      </c>
      <c r="AJ21" s="52">
        <f t="shared" si="54"/>
        <v>0</v>
      </c>
      <c r="AK21" s="52">
        <f>IF($C21=AI21,VLOOKUP(AI21,$C21:$F21,3,FALSE),0)</f>
        <v>0</v>
      </c>
      <c r="AL21" s="52">
        <f t="shared" si="21"/>
        <v>0</v>
      </c>
      <c r="AM21" s="53">
        <f t="shared" si="22"/>
        <v>0</v>
      </c>
      <c r="AN21" s="51">
        <v>3</v>
      </c>
      <c r="AO21" s="52">
        <f t="shared" si="57"/>
        <v>0</v>
      </c>
      <c r="AP21" s="52">
        <f t="shared" si="23"/>
        <v>0</v>
      </c>
      <c r="AQ21" s="52">
        <f t="shared" si="24"/>
        <v>0</v>
      </c>
      <c r="AR21" s="53">
        <f t="shared" si="25"/>
        <v>0</v>
      </c>
      <c r="AS21" s="51">
        <v>4</v>
      </c>
      <c r="AT21" s="52">
        <f t="shared" si="55"/>
        <v>0</v>
      </c>
      <c r="AU21" s="52">
        <f t="shared" si="26"/>
        <v>0</v>
      </c>
      <c r="AV21" s="52">
        <f t="shared" si="27"/>
        <v>0</v>
      </c>
      <c r="AW21" s="53">
        <f t="shared" si="28"/>
        <v>0</v>
      </c>
      <c r="AX21" s="51">
        <v>5</v>
      </c>
      <c r="AY21" s="52">
        <f t="shared" si="56"/>
        <v>0</v>
      </c>
      <c r="AZ21" s="52">
        <f t="shared" si="29"/>
        <v>0</v>
      </c>
      <c r="BA21" s="52">
        <f t="shared" si="30"/>
        <v>0</v>
      </c>
      <c r="BB21" s="53">
        <f t="shared" si="31"/>
        <v>0</v>
      </c>
      <c r="BC21" s="28"/>
      <c r="BD21" s="51">
        <v>1</v>
      </c>
      <c r="BE21" s="52">
        <f t="shared" si="32"/>
        <v>0</v>
      </c>
      <c r="BF21" s="52">
        <f t="shared" si="33"/>
        <v>0</v>
      </c>
      <c r="BG21" s="52">
        <f t="shared" si="34"/>
        <v>0</v>
      </c>
      <c r="BH21" s="53">
        <f t="shared" si="35"/>
        <v>0</v>
      </c>
      <c r="BI21" s="51">
        <v>2</v>
      </c>
      <c r="BJ21" s="52">
        <f t="shared" si="36"/>
        <v>0</v>
      </c>
      <c r="BK21" s="52">
        <f t="shared" si="37"/>
        <v>0</v>
      </c>
      <c r="BL21" s="52">
        <f t="shared" si="38"/>
        <v>0</v>
      </c>
      <c r="BM21" s="53">
        <f t="shared" si="39"/>
        <v>0</v>
      </c>
      <c r="BN21" s="51">
        <v>3</v>
      </c>
      <c r="BO21" s="52">
        <f t="shared" si="40"/>
        <v>0</v>
      </c>
      <c r="BP21" s="52">
        <f t="shared" si="41"/>
        <v>0</v>
      </c>
      <c r="BQ21" s="52">
        <f t="shared" si="42"/>
        <v>0</v>
      </c>
      <c r="BR21" s="53">
        <f t="shared" si="43"/>
        <v>0</v>
      </c>
      <c r="BS21" s="51">
        <v>4</v>
      </c>
      <c r="BT21" s="52">
        <f t="shared" si="44"/>
        <v>0</v>
      </c>
      <c r="BU21" s="52">
        <f t="shared" si="45"/>
        <v>0</v>
      </c>
      <c r="BV21" s="52">
        <f t="shared" si="46"/>
        <v>0</v>
      </c>
      <c r="BW21" s="53">
        <f t="shared" si="47"/>
        <v>0</v>
      </c>
      <c r="BX21" s="51">
        <v>5</v>
      </c>
      <c r="BY21" s="52">
        <f t="shared" si="48"/>
        <v>0</v>
      </c>
      <c r="BZ21" s="52">
        <f t="shared" si="49"/>
        <v>0</v>
      </c>
      <c r="CA21" s="52">
        <f t="shared" si="50"/>
        <v>0</v>
      </c>
      <c r="CB21" s="53">
        <f t="shared" si="51"/>
        <v>0</v>
      </c>
    </row>
    <row r="22" spans="1:80" ht="18" customHeight="1">
      <c r="A22" s="35">
        <f t="shared" si="52"/>
        <v>7</v>
      </c>
      <c r="B22" s="106"/>
      <c r="C22" s="131"/>
      <c r="D22" s="36" t="str">
        <f t="shared" si="4"/>
        <v/>
      </c>
      <c r="E22" s="27"/>
      <c r="F22" s="27"/>
      <c r="G22" s="32" t="str">
        <f t="shared" si="6"/>
        <v/>
      </c>
      <c r="H22" s="132" t="str">
        <f t="shared" si="7"/>
        <v/>
      </c>
      <c r="I22" s="131"/>
      <c r="J22" s="222" t="str">
        <f t="shared" si="5"/>
        <v/>
      </c>
      <c r="K22" s="222"/>
      <c r="L22" s="222"/>
      <c r="M22" s="27"/>
      <c r="N22" s="27"/>
      <c r="O22" s="32" t="str">
        <f t="shared" si="8"/>
        <v/>
      </c>
      <c r="P22" s="37" t="str">
        <f t="shared" si="9"/>
        <v/>
      </c>
      <c r="Q22" s="112"/>
      <c r="R22" s="32"/>
      <c r="S22" s="28"/>
      <c r="T22" s="6" t="str">
        <f t="shared" si="10"/>
        <v/>
      </c>
      <c r="U22" s="7" t="str">
        <f t="shared" si="11"/>
        <v/>
      </c>
      <c r="V22" s="8" t="str">
        <f t="shared" si="12"/>
        <v/>
      </c>
      <c r="W22" s="6" t="str">
        <f t="shared" si="13"/>
        <v/>
      </c>
      <c r="X22" s="7" t="str">
        <f t="shared" si="14"/>
        <v/>
      </c>
      <c r="Y22" s="7" t="str">
        <f t="shared" si="15"/>
        <v/>
      </c>
      <c r="Z22" s="9" t="str">
        <f t="shared" si="16"/>
        <v/>
      </c>
      <c r="AA22" s="28"/>
      <c r="AB22" s="28"/>
      <c r="AC22" s="28"/>
      <c r="AD22" s="51">
        <v>1</v>
      </c>
      <c r="AE22" s="52">
        <f t="shared" si="53"/>
        <v>0</v>
      </c>
      <c r="AF22" s="52">
        <f t="shared" si="17"/>
        <v>0</v>
      </c>
      <c r="AG22" s="52">
        <f t="shared" si="18"/>
        <v>0</v>
      </c>
      <c r="AH22" s="53">
        <f t="shared" si="19"/>
        <v>0</v>
      </c>
      <c r="AI22" s="51">
        <v>2</v>
      </c>
      <c r="AJ22" s="52">
        <f t="shared" si="54"/>
        <v>0</v>
      </c>
      <c r="AK22" s="52">
        <f t="shared" si="20"/>
        <v>0</v>
      </c>
      <c r="AL22" s="52">
        <f t="shared" si="21"/>
        <v>0</v>
      </c>
      <c r="AM22" s="53">
        <f t="shared" si="22"/>
        <v>0</v>
      </c>
      <c r="AN22" s="51">
        <v>3</v>
      </c>
      <c r="AO22" s="52">
        <f t="shared" si="57"/>
        <v>0</v>
      </c>
      <c r="AP22" s="52">
        <f t="shared" si="23"/>
        <v>0</v>
      </c>
      <c r="AQ22" s="52">
        <f t="shared" si="24"/>
        <v>0</v>
      </c>
      <c r="AR22" s="53">
        <f t="shared" si="25"/>
        <v>0</v>
      </c>
      <c r="AS22" s="51">
        <v>4</v>
      </c>
      <c r="AT22" s="52">
        <f t="shared" si="55"/>
        <v>0</v>
      </c>
      <c r="AU22" s="52">
        <f t="shared" si="26"/>
        <v>0</v>
      </c>
      <c r="AV22" s="52">
        <f t="shared" si="27"/>
        <v>0</v>
      </c>
      <c r="AW22" s="53">
        <f t="shared" si="28"/>
        <v>0</v>
      </c>
      <c r="AX22" s="51">
        <v>5</v>
      </c>
      <c r="AY22" s="52">
        <f t="shared" si="56"/>
        <v>0</v>
      </c>
      <c r="AZ22" s="52">
        <f t="shared" si="29"/>
        <v>0</v>
      </c>
      <c r="BA22" s="52">
        <f t="shared" si="30"/>
        <v>0</v>
      </c>
      <c r="BB22" s="53">
        <f t="shared" si="31"/>
        <v>0</v>
      </c>
      <c r="BC22" s="28"/>
      <c r="BD22" s="51">
        <v>1</v>
      </c>
      <c r="BE22" s="52">
        <f t="shared" si="32"/>
        <v>0</v>
      </c>
      <c r="BF22" s="52">
        <f t="shared" si="33"/>
        <v>0</v>
      </c>
      <c r="BG22" s="52">
        <f t="shared" si="34"/>
        <v>0</v>
      </c>
      <c r="BH22" s="53">
        <f t="shared" si="35"/>
        <v>0</v>
      </c>
      <c r="BI22" s="51">
        <v>2</v>
      </c>
      <c r="BJ22" s="52">
        <f t="shared" si="36"/>
        <v>0</v>
      </c>
      <c r="BK22" s="52">
        <f t="shared" si="37"/>
        <v>0</v>
      </c>
      <c r="BL22" s="52">
        <f t="shared" si="38"/>
        <v>0</v>
      </c>
      <c r="BM22" s="53">
        <f t="shared" si="39"/>
        <v>0</v>
      </c>
      <c r="BN22" s="51">
        <v>3</v>
      </c>
      <c r="BO22" s="52">
        <f t="shared" si="40"/>
        <v>0</v>
      </c>
      <c r="BP22" s="52">
        <f t="shared" si="41"/>
        <v>0</v>
      </c>
      <c r="BQ22" s="52">
        <f t="shared" si="42"/>
        <v>0</v>
      </c>
      <c r="BR22" s="53">
        <f t="shared" si="43"/>
        <v>0</v>
      </c>
      <c r="BS22" s="51">
        <v>4</v>
      </c>
      <c r="BT22" s="52">
        <f t="shared" si="44"/>
        <v>0</v>
      </c>
      <c r="BU22" s="52">
        <f t="shared" si="45"/>
        <v>0</v>
      </c>
      <c r="BV22" s="52">
        <f t="shared" si="46"/>
        <v>0</v>
      </c>
      <c r="BW22" s="53">
        <f t="shared" si="47"/>
        <v>0</v>
      </c>
      <c r="BX22" s="51">
        <v>5</v>
      </c>
      <c r="BY22" s="52">
        <f t="shared" si="48"/>
        <v>0</v>
      </c>
      <c r="BZ22" s="52">
        <f t="shared" si="49"/>
        <v>0</v>
      </c>
      <c r="CA22" s="52">
        <f t="shared" si="50"/>
        <v>0</v>
      </c>
      <c r="CB22" s="53">
        <f t="shared" si="51"/>
        <v>0</v>
      </c>
    </row>
    <row r="23" spans="1:80" ht="18" customHeight="1">
      <c r="A23" s="35">
        <f t="shared" si="52"/>
        <v>8</v>
      </c>
      <c r="B23" s="106"/>
      <c r="C23" s="131"/>
      <c r="D23" s="36" t="str">
        <f t="shared" si="4"/>
        <v/>
      </c>
      <c r="E23" s="27"/>
      <c r="F23" s="27"/>
      <c r="G23" s="32" t="str">
        <f t="shared" si="6"/>
        <v/>
      </c>
      <c r="H23" s="132" t="str">
        <f t="shared" si="7"/>
        <v/>
      </c>
      <c r="I23" s="131"/>
      <c r="J23" s="222" t="str">
        <f t="shared" si="5"/>
        <v/>
      </c>
      <c r="K23" s="222"/>
      <c r="L23" s="222"/>
      <c r="M23" s="27"/>
      <c r="N23" s="27"/>
      <c r="O23" s="32" t="str">
        <f t="shared" si="8"/>
        <v/>
      </c>
      <c r="P23" s="37" t="str">
        <f t="shared" si="9"/>
        <v/>
      </c>
      <c r="Q23" s="112"/>
      <c r="R23" s="32"/>
      <c r="S23" s="28"/>
      <c r="T23" s="6" t="str">
        <f t="shared" si="10"/>
        <v/>
      </c>
      <c r="U23" s="7" t="str">
        <f t="shared" si="11"/>
        <v/>
      </c>
      <c r="V23" s="8" t="str">
        <f t="shared" si="12"/>
        <v/>
      </c>
      <c r="W23" s="6" t="str">
        <f t="shared" si="13"/>
        <v/>
      </c>
      <c r="X23" s="7" t="str">
        <f t="shared" si="14"/>
        <v/>
      </c>
      <c r="Y23" s="7" t="str">
        <f t="shared" si="15"/>
        <v/>
      </c>
      <c r="Z23" s="9" t="str">
        <f t="shared" si="16"/>
        <v/>
      </c>
      <c r="AA23" s="28"/>
      <c r="AB23" s="28"/>
      <c r="AC23" s="28"/>
      <c r="AD23" s="51">
        <v>1</v>
      </c>
      <c r="AE23" s="52">
        <f t="shared" si="53"/>
        <v>0</v>
      </c>
      <c r="AF23" s="52">
        <f t="shared" si="17"/>
        <v>0</v>
      </c>
      <c r="AG23" s="52">
        <f t="shared" si="18"/>
        <v>0</v>
      </c>
      <c r="AH23" s="53">
        <f>IF($C23=AD23,VLOOKUP(AD23,$C23:$H23,6,FALSE),0)</f>
        <v>0</v>
      </c>
      <c r="AI23" s="51">
        <v>2</v>
      </c>
      <c r="AJ23" s="52">
        <f t="shared" si="54"/>
        <v>0</v>
      </c>
      <c r="AK23" s="52">
        <f t="shared" si="20"/>
        <v>0</v>
      </c>
      <c r="AL23" s="52">
        <f t="shared" si="21"/>
        <v>0</v>
      </c>
      <c r="AM23" s="53">
        <f t="shared" si="22"/>
        <v>0</v>
      </c>
      <c r="AN23" s="51">
        <v>3</v>
      </c>
      <c r="AO23" s="52">
        <f t="shared" si="57"/>
        <v>0</v>
      </c>
      <c r="AP23" s="52">
        <f t="shared" si="23"/>
        <v>0</v>
      </c>
      <c r="AQ23" s="52">
        <f t="shared" si="24"/>
        <v>0</v>
      </c>
      <c r="AR23" s="53">
        <f t="shared" si="25"/>
        <v>0</v>
      </c>
      <c r="AS23" s="51">
        <v>4</v>
      </c>
      <c r="AT23" s="52">
        <f t="shared" si="55"/>
        <v>0</v>
      </c>
      <c r="AU23" s="52">
        <f t="shared" si="26"/>
        <v>0</v>
      </c>
      <c r="AV23" s="52">
        <f t="shared" si="27"/>
        <v>0</v>
      </c>
      <c r="AW23" s="53">
        <f t="shared" si="28"/>
        <v>0</v>
      </c>
      <c r="AX23" s="51">
        <v>5</v>
      </c>
      <c r="AY23" s="52">
        <f t="shared" si="56"/>
        <v>0</v>
      </c>
      <c r="AZ23" s="52">
        <f t="shared" si="29"/>
        <v>0</v>
      </c>
      <c r="BA23" s="52">
        <f t="shared" si="30"/>
        <v>0</v>
      </c>
      <c r="BB23" s="53">
        <f t="shared" si="31"/>
        <v>0</v>
      </c>
      <c r="BC23" s="28"/>
      <c r="BD23" s="51">
        <v>1</v>
      </c>
      <c r="BE23" s="52">
        <f t="shared" si="32"/>
        <v>0</v>
      </c>
      <c r="BF23" s="52">
        <f t="shared" si="33"/>
        <v>0</v>
      </c>
      <c r="BG23" s="52">
        <f t="shared" si="34"/>
        <v>0</v>
      </c>
      <c r="BH23" s="53">
        <f t="shared" si="35"/>
        <v>0</v>
      </c>
      <c r="BI23" s="51">
        <v>2</v>
      </c>
      <c r="BJ23" s="52">
        <f t="shared" si="36"/>
        <v>0</v>
      </c>
      <c r="BK23" s="52">
        <f t="shared" si="37"/>
        <v>0</v>
      </c>
      <c r="BL23" s="52">
        <f t="shared" si="38"/>
        <v>0</v>
      </c>
      <c r="BM23" s="53">
        <f t="shared" si="39"/>
        <v>0</v>
      </c>
      <c r="BN23" s="51">
        <v>3</v>
      </c>
      <c r="BO23" s="52">
        <f t="shared" si="40"/>
        <v>0</v>
      </c>
      <c r="BP23" s="52">
        <f t="shared" si="41"/>
        <v>0</v>
      </c>
      <c r="BQ23" s="52">
        <f t="shared" si="42"/>
        <v>0</v>
      </c>
      <c r="BR23" s="53">
        <f t="shared" si="43"/>
        <v>0</v>
      </c>
      <c r="BS23" s="51">
        <v>4</v>
      </c>
      <c r="BT23" s="52">
        <f t="shared" si="44"/>
        <v>0</v>
      </c>
      <c r="BU23" s="52">
        <f t="shared" si="45"/>
        <v>0</v>
      </c>
      <c r="BV23" s="52">
        <f t="shared" si="46"/>
        <v>0</v>
      </c>
      <c r="BW23" s="53">
        <f t="shared" si="47"/>
        <v>0</v>
      </c>
      <c r="BX23" s="51">
        <v>5</v>
      </c>
      <c r="BY23" s="52">
        <f t="shared" si="48"/>
        <v>0</v>
      </c>
      <c r="BZ23" s="52">
        <f t="shared" si="49"/>
        <v>0</v>
      </c>
      <c r="CA23" s="52">
        <f t="shared" si="50"/>
        <v>0</v>
      </c>
      <c r="CB23" s="53">
        <f t="shared" si="51"/>
        <v>0</v>
      </c>
    </row>
    <row r="24" spans="1:80" ht="18" customHeight="1">
      <c r="A24" s="35">
        <f t="shared" si="52"/>
        <v>9</v>
      </c>
      <c r="B24" s="106"/>
      <c r="C24" s="131"/>
      <c r="D24" s="36" t="str">
        <f t="shared" si="4"/>
        <v/>
      </c>
      <c r="E24" s="27"/>
      <c r="F24" s="27"/>
      <c r="G24" s="32" t="str">
        <f t="shared" si="6"/>
        <v/>
      </c>
      <c r="H24" s="132" t="str">
        <f t="shared" si="7"/>
        <v/>
      </c>
      <c r="I24" s="131"/>
      <c r="J24" s="222" t="str">
        <f t="shared" si="5"/>
        <v/>
      </c>
      <c r="K24" s="222"/>
      <c r="L24" s="222"/>
      <c r="M24" s="27"/>
      <c r="N24" s="27"/>
      <c r="O24" s="32" t="str">
        <f t="shared" si="8"/>
        <v/>
      </c>
      <c r="P24" s="37" t="str">
        <f t="shared" si="9"/>
        <v/>
      </c>
      <c r="Q24" s="112"/>
      <c r="R24" s="32"/>
      <c r="S24" s="28"/>
      <c r="T24" s="6" t="str">
        <f t="shared" si="10"/>
        <v/>
      </c>
      <c r="U24" s="7" t="str">
        <f t="shared" si="11"/>
        <v/>
      </c>
      <c r="V24" s="8" t="str">
        <f t="shared" si="12"/>
        <v/>
      </c>
      <c r="W24" s="6" t="str">
        <f t="shared" si="13"/>
        <v/>
      </c>
      <c r="X24" s="7" t="str">
        <f t="shared" si="14"/>
        <v/>
      </c>
      <c r="Y24" s="7" t="str">
        <f t="shared" si="15"/>
        <v/>
      </c>
      <c r="Z24" s="9" t="str">
        <f t="shared" si="16"/>
        <v/>
      </c>
      <c r="AA24" s="28"/>
      <c r="AB24" s="28"/>
      <c r="AC24" s="28"/>
      <c r="AD24" s="51">
        <v>1</v>
      </c>
      <c r="AE24" s="52">
        <f t="shared" si="53"/>
        <v>0</v>
      </c>
      <c r="AF24" s="52">
        <f t="shared" si="17"/>
        <v>0</v>
      </c>
      <c r="AG24" s="52">
        <f t="shared" si="18"/>
        <v>0</v>
      </c>
      <c r="AH24" s="53">
        <f t="shared" si="19"/>
        <v>0</v>
      </c>
      <c r="AI24" s="51">
        <v>2</v>
      </c>
      <c r="AJ24" s="52">
        <f t="shared" si="54"/>
        <v>0</v>
      </c>
      <c r="AK24" s="52">
        <f t="shared" si="20"/>
        <v>0</v>
      </c>
      <c r="AL24" s="52">
        <f t="shared" si="21"/>
        <v>0</v>
      </c>
      <c r="AM24" s="53">
        <f t="shared" si="22"/>
        <v>0</v>
      </c>
      <c r="AN24" s="51">
        <v>3</v>
      </c>
      <c r="AO24" s="52">
        <f t="shared" si="57"/>
        <v>0</v>
      </c>
      <c r="AP24" s="52">
        <f t="shared" si="23"/>
        <v>0</v>
      </c>
      <c r="AQ24" s="52">
        <f t="shared" si="24"/>
        <v>0</v>
      </c>
      <c r="AR24" s="53">
        <f t="shared" si="25"/>
        <v>0</v>
      </c>
      <c r="AS24" s="51">
        <v>4</v>
      </c>
      <c r="AT24" s="52">
        <f t="shared" si="55"/>
        <v>0</v>
      </c>
      <c r="AU24" s="52">
        <f t="shared" si="26"/>
        <v>0</v>
      </c>
      <c r="AV24" s="52">
        <f t="shared" si="27"/>
        <v>0</v>
      </c>
      <c r="AW24" s="53">
        <f t="shared" si="28"/>
        <v>0</v>
      </c>
      <c r="AX24" s="51">
        <v>5</v>
      </c>
      <c r="AY24" s="52">
        <f t="shared" si="56"/>
        <v>0</v>
      </c>
      <c r="AZ24" s="52">
        <f t="shared" si="29"/>
        <v>0</v>
      </c>
      <c r="BA24" s="52">
        <f t="shared" si="30"/>
        <v>0</v>
      </c>
      <c r="BB24" s="53">
        <f t="shared" si="31"/>
        <v>0</v>
      </c>
      <c r="BC24" s="28"/>
      <c r="BD24" s="51">
        <v>1</v>
      </c>
      <c r="BE24" s="52">
        <f t="shared" si="32"/>
        <v>0</v>
      </c>
      <c r="BF24" s="52">
        <f t="shared" si="33"/>
        <v>0</v>
      </c>
      <c r="BG24" s="52">
        <f t="shared" si="34"/>
        <v>0</v>
      </c>
      <c r="BH24" s="53">
        <f t="shared" si="35"/>
        <v>0</v>
      </c>
      <c r="BI24" s="51">
        <v>2</v>
      </c>
      <c r="BJ24" s="52">
        <f t="shared" si="36"/>
        <v>0</v>
      </c>
      <c r="BK24" s="52">
        <f t="shared" si="37"/>
        <v>0</v>
      </c>
      <c r="BL24" s="52">
        <f t="shared" si="38"/>
        <v>0</v>
      </c>
      <c r="BM24" s="53">
        <f t="shared" si="39"/>
        <v>0</v>
      </c>
      <c r="BN24" s="51">
        <v>3</v>
      </c>
      <c r="BO24" s="52">
        <f t="shared" si="40"/>
        <v>0</v>
      </c>
      <c r="BP24" s="52">
        <f t="shared" si="41"/>
        <v>0</v>
      </c>
      <c r="BQ24" s="52">
        <f t="shared" si="42"/>
        <v>0</v>
      </c>
      <c r="BR24" s="53">
        <f t="shared" si="43"/>
        <v>0</v>
      </c>
      <c r="BS24" s="51">
        <v>4</v>
      </c>
      <c r="BT24" s="52">
        <f t="shared" si="44"/>
        <v>0</v>
      </c>
      <c r="BU24" s="52">
        <f t="shared" si="45"/>
        <v>0</v>
      </c>
      <c r="BV24" s="52">
        <f t="shared" si="46"/>
        <v>0</v>
      </c>
      <c r="BW24" s="53">
        <f t="shared" si="47"/>
        <v>0</v>
      </c>
      <c r="BX24" s="51">
        <v>5</v>
      </c>
      <c r="BY24" s="52">
        <f t="shared" si="48"/>
        <v>0</v>
      </c>
      <c r="BZ24" s="52">
        <f t="shared" si="49"/>
        <v>0</v>
      </c>
      <c r="CA24" s="52">
        <f t="shared" si="50"/>
        <v>0</v>
      </c>
      <c r="CB24" s="53">
        <f t="shared" si="51"/>
        <v>0</v>
      </c>
    </row>
    <row r="25" spans="1:80" ht="18" customHeight="1">
      <c r="A25" s="35">
        <f t="shared" si="52"/>
        <v>10</v>
      </c>
      <c r="B25" s="106"/>
      <c r="C25" s="131"/>
      <c r="D25" s="36" t="str">
        <f t="shared" si="4"/>
        <v/>
      </c>
      <c r="E25" s="27"/>
      <c r="F25" s="27"/>
      <c r="G25" s="32" t="str">
        <f t="shared" si="6"/>
        <v/>
      </c>
      <c r="H25" s="132" t="str">
        <f t="shared" si="7"/>
        <v/>
      </c>
      <c r="I25" s="131"/>
      <c r="J25" s="222" t="str">
        <f t="shared" si="5"/>
        <v/>
      </c>
      <c r="K25" s="222"/>
      <c r="L25" s="222"/>
      <c r="M25" s="27"/>
      <c r="N25" s="27"/>
      <c r="O25" s="32" t="str">
        <f t="shared" si="8"/>
        <v/>
      </c>
      <c r="P25" s="37" t="str">
        <f t="shared" si="9"/>
        <v/>
      </c>
      <c r="Q25" s="112"/>
      <c r="R25" s="32"/>
      <c r="S25" s="28"/>
      <c r="T25" s="6" t="str">
        <f t="shared" si="10"/>
        <v/>
      </c>
      <c r="U25" s="7" t="str">
        <f t="shared" si="11"/>
        <v/>
      </c>
      <c r="V25" s="8" t="str">
        <f t="shared" si="12"/>
        <v/>
      </c>
      <c r="W25" s="6" t="str">
        <f t="shared" si="13"/>
        <v/>
      </c>
      <c r="X25" s="7" t="str">
        <f t="shared" si="14"/>
        <v/>
      </c>
      <c r="Y25" s="7" t="str">
        <f t="shared" si="15"/>
        <v/>
      </c>
      <c r="Z25" s="9" t="str">
        <f t="shared" si="16"/>
        <v/>
      </c>
      <c r="AA25" s="28"/>
      <c r="AB25" s="28"/>
      <c r="AC25" s="28"/>
      <c r="AD25" s="51">
        <v>1</v>
      </c>
      <c r="AE25" s="52">
        <f t="shared" si="53"/>
        <v>0</v>
      </c>
      <c r="AF25" s="52">
        <f t="shared" si="17"/>
        <v>0</v>
      </c>
      <c r="AG25" s="52">
        <f t="shared" si="18"/>
        <v>0</v>
      </c>
      <c r="AH25" s="53">
        <f t="shared" si="19"/>
        <v>0</v>
      </c>
      <c r="AI25" s="51">
        <v>2</v>
      </c>
      <c r="AJ25" s="52">
        <f t="shared" si="54"/>
        <v>0</v>
      </c>
      <c r="AK25" s="52">
        <f t="shared" si="20"/>
        <v>0</v>
      </c>
      <c r="AL25" s="52">
        <f t="shared" si="21"/>
        <v>0</v>
      </c>
      <c r="AM25" s="53">
        <f t="shared" si="22"/>
        <v>0</v>
      </c>
      <c r="AN25" s="51">
        <v>3</v>
      </c>
      <c r="AO25" s="52">
        <f t="shared" si="57"/>
        <v>0</v>
      </c>
      <c r="AP25" s="52">
        <f t="shared" si="23"/>
        <v>0</v>
      </c>
      <c r="AQ25" s="52">
        <f t="shared" si="24"/>
        <v>0</v>
      </c>
      <c r="AR25" s="53">
        <f t="shared" si="25"/>
        <v>0</v>
      </c>
      <c r="AS25" s="51">
        <v>4</v>
      </c>
      <c r="AT25" s="52">
        <f t="shared" si="55"/>
        <v>0</v>
      </c>
      <c r="AU25" s="52">
        <f t="shared" si="26"/>
        <v>0</v>
      </c>
      <c r="AV25" s="52">
        <f t="shared" si="27"/>
        <v>0</v>
      </c>
      <c r="AW25" s="53">
        <f t="shared" si="28"/>
        <v>0</v>
      </c>
      <c r="AX25" s="51">
        <v>5</v>
      </c>
      <c r="AY25" s="52">
        <f t="shared" si="56"/>
        <v>0</v>
      </c>
      <c r="AZ25" s="52">
        <f t="shared" si="29"/>
        <v>0</v>
      </c>
      <c r="BA25" s="52">
        <f t="shared" si="30"/>
        <v>0</v>
      </c>
      <c r="BB25" s="53">
        <f t="shared" si="31"/>
        <v>0</v>
      </c>
      <c r="BC25" s="28"/>
      <c r="BD25" s="51">
        <v>1</v>
      </c>
      <c r="BE25" s="52">
        <f t="shared" si="32"/>
        <v>0</v>
      </c>
      <c r="BF25" s="52">
        <f t="shared" si="33"/>
        <v>0</v>
      </c>
      <c r="BG25" s="52">
        <f t="shared" si="34"/>
        <v>0</v>
      </c>
      <c r="BH25" s="53">
        <f t="shared" si="35"/>
        <v>0</v>
      </c>
      <c r="BI25" s="51">
        <v>2</v>
      </c>
      <c r="BJ25" s="52">
        <f t="shared" si="36"/>
        <v>0</v>
      </c>
      <c r="BK25" s="52">
        <f t="shared" si="37"/>
        <v>0</v>
      </c>
      <c r="BL25" s="52">
        <f t="shared" si="38"/>
        <v>0</v>
      </c>
      <c r="BM25" s="53">
        <f t="shared" si="39"/>
        <v>0</v>
      </c>
      <c r="BN25" s="51">
        <v>3</v>
      </c>
      <c r="BO25" s="52">
        <f t="shared" si="40"/>
        <v>0</v>
      </c>
      <c r="BP25" s="52">
        <f t="shared" si="41"/>
        <v>0</v>
      </c>
      <c r="BQ25" s="52">
        <f t="shared" si="42"/>
        <v>0</v>
      </c>
      <c r="BR25" s="53">
        <f t="shared" si="43"/>
        <v>0</v>
      </c>
      <c r="BS25" s="51">
        <v>4</v>
      </c>
      <c r="BT25" s="52">
        <f t="shared" si="44"/>
        <v>0</v>
      </c>
      <c r="BU25" s="52">
        <f t="shared" si="45"/>
        <v>0</v>
      </c>
      <c r="BV25" s="52">
        <f t="shared" si="46"/>
        <v>0</v>
      </c>
      <c r="BW25" s="53">
        <f t="shared" si="47"/>
        <v>0</v>
      </c>
      <c r="BX25" s="51">
        <v>5</v>
      </c>
      <c r="BY25" s="52">
        <f t="shared" si="48"/>
        <v>0</v>
      </c>
      <c r="BZ25" s="52">
        <f t="shared" si="49"/>
        <v>0</v>
      </c>
      <c r="CA25" s="52">
        <f t="shared" si="50"/>
        <v>0</v>
      </c>
      <c r="CB25" s="53">
        <f t="shared" si="51"/>
        <v>0</v>
      </c>
    </row>
    <row r="26" spans="1:80" ht="18" customHeight="1">
      <c r="A26" s="35">
        <f t="shared" si="52"/>
        <v>11</v>
      </c>
      <c r="B26" s="106"/>
      <c r="C26" s="131"/>
      <c r="D26" s="36" t="str">
        <f t="shared" si="4"/>
        <v/>
      </c>
      <c r="E26" s="27"/>
      <c r="F26" s="27"/>
      <c r="G26" s="32" t="str">
        <f t="shared" si="6"/>
        <v/>
      </c>
      <c r="H26" s="132" t="str">
        <f t="shared" si="7"/>
        <v/>
      </c>
      <c r="I26" s="131"/>
      <c r="J26" s="222" t="str">
        <f t="shared" si="5"/>
        <v/>
      </c>
      <c r="K26" s="222"/>
      <c r="L26" s="222"/>
      <c r="M26" s="27"/>
      <c r="N26" s="27"/>
      <c r="O26" s="32" t="str">
        <f t="shared" si="8"/>
        <v/>
      </c>
      <c r="P26" s="37" t="str">
        <f t="shared" si="9"/>
        <v/>
      </c>
      <c r="Q26" s="112"/>
      <c r="R26" s="32"/>
      <c r="S26" s="28"/>
      <c r="T26" s="6" t="str">
        <f t="shared" si="10"/>
        <v/>
      </c>
      <c r="U26" s="7" t="str">
        <f t="shared" si="11"/>
        <v/>
      </c>
      <c r="V26" s="8" t="str">
        <f t="shared" si="12"/>
        <v/>
      </c>
      <c r="W26" s="6" t="str">
        <f t="shared" si="13"/>
        <v/>
      </c>
      <c r="X26" s="7" t="str">
        <f t="shared" si="14"/>
        <v/>
      </c>
      <c r="Y26" s="7" t="str">
        <f t="shared" si="15"/>
        <v/>
      </c>
      <c r="Z26" s="9" t="str">
        <f t="shared" si="16"/>
        <v/>
      </c>
      <c r="AA26" s="28"/>
      <c r="AB26" s="28"/>
      <c r="AC26" s="28"/>
      <c r="AD26" s="51">
        <v>1</v>
      </c>
      <c r="AE26" s="52">
        <f t="shared" si="53"/>
        <v>0</v>
      </c>
      <c r="AF26" s="52">
        <f t="shared" si="17"/>
        <v>0</v>
      </c>
      <c r="AG26" s="52">
        <f t="shared" si="18"/>
        <v>0</v>
      </c>
      <c r="AH26" s="53">
        <f t="shared" si="19"/>
        <v>0</v>
      </c>
      <c r="AI26" s="51">
        <v>2</v>
      </c>
      <c r="AJ26" s="52">
        <f t="shared" si="54"/>
        <v>0</v>
      </c>
      <c r="AK26" s="52">
        <f t="shared" si="20"/>
        <v>0</v>
      </c>
      <c r="AL26" s="52">
        <f t="shared" si="21"/>
        <v>0</v>
      </c>
      <c r="AM26" s="53">
        <f t="shared" si="22"/>
        <v>0</v>
      </c>
      <c r="AN26" s="51">
        <v>3</v>
      </c>
      <c r="AO26" s="52">
        <f t="shared" si="57"/>
        <v>0</v>
      </c>
      <c r="AP26" s="52">
        <f t="shared" si="23"/>
        <v>0</v>
      </c>
      <c r="AQ26" s="52">
        <f t="shared" si="24"/>
        <v>0</v>
      </c>
      <c r="AR26" s="53">
        <f t="shared" si="25"/>
        <v>0</v>
      </c>
      <c r="AS26" s="51">
        <v>4</v>
      </c>
      <c r="AT26" s="52">
        <f t="shared" si="55"/>
        <v>0</v>
      </c>
      <c r="AU26" s="52">
        <f t="shared" si="26"/>
        <v>0</v>
      </c>
      <c r="AV26" s="52">
        <f t="shared" si="27"/>
        <v>0</v>
      </c>
      <c r="AW26" s="53">
        <f t="shared" si="28"/>
        <v>0</v>
      </c>
      <c r="AX26" s="51">
        <v>5</v>
      </c>
      <c r="AY26" s="52">
        <f t="shared" si="56"/>
        <v>0</v>
      </c>
      <c r="AZ26" s="52">
        <f t="shared" si="29"/>
        <v>0</v>
      </c>
      <c r="BA26" s="52">
        <f t="shared" si="30"/>
        <v>0</v>
      </c>
      <c r="BB26" s="53">
        <f t="shared" si="31"/>
        <v>0</v>
      </c>
      <c r="BC26" s="28"/>
      <c r="BD26" s="51">
        <v>1</v>
      </c>
      <c r="BE26" s="52">
        <f t="shared" si="32"/>
        <v>0</v>
      </c>
      <c r="BF26" s="52">
        <f t="shared" si="33"/>
        <v>0</v>
      </c>
      <c r="BG26" s="52">
        <f t="shared" si="34"/>
        <v>0</v>
      </c>
      <c r="BH26" s="53">
        <f t="shared" si="35"/>
        <v>0</v>
      </c>
      <c r="BI26" s="51">
        <v>2</v>
      </c>
      <c r="BJ26" s="52">
        <f t="shared" si="36"/>
        <v>0</v>
      </c>
      <c r="BK26" s="52">
        <f t="shared" si="37"/>
        <v>0</v>
      </c>
      <c r="BL26" s="52">
        <f t="shared" si="38"/>
        <v>0</v>
      </c>
      <c r="BM26" s="53">
        <f t="shared" si="39"/>
        <v>0</v>
      </c>
      <c r="BN26" s="51">
        <v>3</v>
      </c>
      <c r="BO26" s="52">
        <f t="shared" si="40"/>
        <v>0</v>
      </c>
      <c r="BP26" s="52">
        <f t="shared" si="41"/>
        <v>0</v>
      </c>
      <c r="BQ26" s="52">
        <f t="shared" si="42"/>
        <v>0</v>
      </c>
      <c r="BR26" s="53">
        <f t="shared" si="43"/>
        <v>0</v>
      </c>
      <c r="BS26" s="51">
        <v>4</v>
      </c>
      <c r="BT26" s="52">
        <f t="shared" si="44"/>
        <v>0</v>
      </c>
      <c r="BU26" s="52">
        <f t="shared" si="45"/>
        <v>0</v>
      </c>
      <c r="BV26" s="52">
        <f t="shared" si="46"/>
        <v>0</v>
      </c>
      <c r="BW26" s="53">
        <f t="shared" si="47"/>
        <v>0</v>
      </c>
      <c r="BX26" s="51">
        <v>5</v>
      </c>
      <c r="BY26" s="52">
        <f t="shared" si="48"/>
        <v>0</v>
      </c>
      <c r="BZ26" s="52">
        <f t="shared" si="49"/>
        <v>0</v>
      </c>
      <c r="CA26" s="52">
        <f t="shared" si="50"/>
        <v>0</v>
      </c>
      <c r="CB26" s="53">
        <f t="shared" si="51"/>
        <v>0</v>
      </c>
    </row>
    <row r="27" spans="1:80" ht="18" customHeight="1">
      <c r="A27" s="35">
        <f t="shared" si="52"/>
        <v>12</v>
      </c>
      <c r="B27" s="106"/>
      <c r="C27" s="131"/>
      <c r="D27" s="36" t="str">
        <f t="shared" si="4"/>
        <v/>
      </c>
      <c r="E27" s="27"/>
      <c r="F27" s="27"/>
      <c r="G27" s="32" t="str">
        <f t="shared" si="6"/>
        <v/>
      </c>
      <c r="H27" s="132" t="str">
        <f t="shared" si="7"/>
        <v/>
      </c>
      <c r="I27" s="131"/>
      <c r="J27" s="222" t="str">
        <f t="shared" si="5"/>
        <v/>
      </c>
      <c r="K27" s="222"/>
      <c r="L27" s="222"/>
      <c r="M27" s="27"/>
      <c r="N27" s="27"/>
      <c r="O27" s="32" t="str">
        <f t="shared" si="8"/>
        <v/>
      </c>
      <c r="P27" s="37" t="str">
        <f t="shared" si="9"/>
        <v/>
      </c>
      <c r="Q27" s="112"/>
      <c r="R27" s="32"/>
      <c r="S27" s="28"/>
      <c r="T27" s="6" t="str">
        <f t="shared" si="10"/>
        <v/>
      </c>
      <c r="U27" s="7" t="str">
        <f t="shared" si="11"/>
        <v/>
      </c>
      <c r="V27" s="8" t="str">
        <f t="shared" si="12"/>
        <v/>
      </c>
      <c r="W27" s="6" t="str">
        <f t="shared" si="13"/>
        <v/>
      </c>
      <c r="X27" s="7" t="str">
        <f t="shared" si="14"/>
        <v/>
      </c>
      <c r="Y27" s="7" t="str">
        <f t="shared" si="15"/>
        <v/>
      </c>
      <c r="Z27" s="9" t="str">
        <f t="shared" si="16"/>
        <v/>
      </c>
      <c r="AA27" s="28"/>
      <c r="AB27" s="28"/>
      <c r="AC27" s="28"/>
      <c r="AD27" s="51">
        <v>1</v>
      </c>
      <c r="AE27" s="52">
        <f t="shared" si="53"/>
        <v>0</v>
      </c>
      <c r="AF27" s="52">
        <f t="shared" si="17"/>
        <v>0</v>
      </c>
      <c r="AG27" s="52">
        <f t="shared" si="18"/>
        <v>0</v>
      </c>
      <c r="AH27" s="53">
        <f t="shared" si="19"/>
        <v>0</v>
      </c>
      <c r="AI27" s="51">
        <v>2</v>
      </c>
      <c r="AJ27" s="52">
        <f t="shared" si="54"/>
        <v>0</v>
      </c>
      <c r="AK27" s="52">
        <f t="shared" si="20"/>
        <v>0</v>
      </c>
      <c r="AL27" s="52">
        <f t="shared" si="21"/>
        <v>0</v>
      </c>
      <c r="AM27" s="53">
        <f t="shared" si="22"/>
        <v>0</v>
      </c>
      <c r="AN27" s="51">
        <v>3</v>
      </c>
      <c r="AO27" s="52">
        <f t="shared" si="57"/>
        <v>0</v>
      </c>
      <c r="AP27" s="52">
        <f t="shared" si="23"/>
        <v>0</v>
      </c>
      <c r="AQ27" s="52">
        <f t="shared" si="24"/>
        <v>0</v>
      </c>
      <c r="AR27" s="53">
        <f t="shared" si="25"/>
        <v>0</v>
      </c>
      <c r="AS27" s="51">
        <v>4</v>
      </c>
      <c r="AT27" s="52">
        <f t="shared" si="55"/>
        <v>0</v>
      </c>
      <c r="AU27" s="52">
        <f t="shared" si="26"/>
        <v>0</v>
      </c>
      <c r="AV27" s="52">
        <f t="shared" si="27"/>
        <v>0</v>
      </c>
      <c r="AW27" s="53">
        <f t="shared" si="28"/>
        <v>0</v>
      </c>
      <c r="AX27" s="51">
        <v>5</v>
      </c>
      <c r="AY27" s="52">
        <f t="shared" si="56"/>
        <v>0</v>
      </c>
      <c r="AZ27" s="52">
        <f t="shared" si="29"/>
        <v>0</v>
      </c>
      <c r="BA27" s="52">
        <f t="shared" si="30"/>
        <v>0</v>
      </c>
      <c r="BB27" s="53">
        <f t="shared" si="31"/>
        <v>0</v>
      </c>
      <c r="BC27" s="28"/>
      <c r="BD27" s="51">
        <v>1</v>
      </c>
      <c r="BE27" s="52">
        <f t="shared" si="32"/>
        <v>0</v>
      </c>
      <c r="BF27" s="52">
        <f t="shared" si="33"/>
        <v>0</v>
      </c>
      <c r="BG27" s="52">
        <f t="shared" si="34"/>
        <v>0</v>
      </c>
      <c r="BH27" s="53">
        <f t="shared" si="35"/>
        <v>0</v>
      </c>
      <c r="BI27" s="51">
        <v>2</v>
      </c>
      <c r="BJ27" s="52">
        <f t="shared" si="36"/>
        <v>0</v>
      </c>
      <c r="BK27" s="52">
        <f t="shared" si="37"/>
        <v>0</v>
      </c>
      <c r="BL27" s="52">
        <f t="shared" si="38"/>
        <v>0</v>
      </c>
      <c r="BM27" s="53">
        <f t="shared" si="39"/>
        <v>0</v>
      </c>
      <c r="BN27" s="51">
        <v>3</v>
      </c>
      <c r="BO27" s="52">
        <f t="shared" si="40"/>
        <v>0</v>
      </c>
      <c r="BP27" s="52">
        <f t="shared" si="41"/>
        <v>0</v>
      </c>
      <c r="BQ27" s="52">
        <f t="shared" si="42"/>
        <v>0</v>
      </c>
      <c r="BR27" s="53">
        <f t="shared" si="43"/>
        <v>0</v>
      </c>
      <c r="BS27" s="51">
        <v>4</v>
      </c>
      <c r="BT27" s="52">
        <f t="shared" si="44"/>
        <v>0</v>
      </c>
      <c r="BU27" s="52">
        <f t="shared" si="45"/>
        <v>0</v>
      </c>
      <c r="BV27" s="52">
        <f t="shared" si="46"/>
        <v>0</v>
      </c>
      <c r="BW27" s="53">
        <f t="shared" si="47"/>
        <v>0</v>
      </c>
      <c r="BX27" s="51">
        <v>5</v>
      </c>
      <c r="BY27" s="52">
        <f t="shared" si="48"/>
        <v>0</v>
      </c>
      <c r="BZ27" s="52">
        <f t="shared" si="49"/>
        <v>0</v>
      </c>
      <c r="CA27" s="52">
        <f t="shared" si="50"/>
        <v>0</v>
      </c>
      <c r="CB27" s="53">
        <f t="shared" si="51"/>
        <v>0</v>
      </c>
    </row>
    <row r="28" spans="1:80" ht="18" customHeight="1">
      <c r="A28" s="35">
        <f t="shared" si="52"/>
        <v>13</v>
      </c>
      <c r="B28" s="106"/>
      <c r="C28" s="131"/>
      <c r="D28" s="36" t="str">
        <f t="shared" si="4"/>
        <v/>
      </c>
      <c r="E28" s="27"/>
      <c r="F28" s="27"/>
      <c r="G28" s="32" t="str">
        <f t="shared" si="6"/>
        <v/>
      </c>
      <c r="H28" s="132" t="str">
        <f t="shared" si="7"/>
        <v/>
      </c>
      <c r="I28" s="131"/>
      <c r="J28" s="222" t="str">
        <f t="shared" si="5"/>
        <v/>
      </c>
      <c r="K28" s="222"/>
      <c r="L28" s="222"/>
      <c r="M28" s="27"/>
      <c r="N28" s="27"/>
      <c r="O28" s="32" t="str">
        <f t="shared" si="8"/>
        <v/>
      </c>
      <c r="P28" s="37" t="str">
        <f t="shared" si="9"/>
        <v/>
      </c>
      <c r="Q28" s="112"/>
      <c r="R28" s="32"/>
      <c r="S28" s="28"/>
      <c r="T28" s="6" t="str">
        <f t="shared" si="10"/>
        <v/>
      </c>
      <c r="U28" s="7" t="str">
        <f t="shared" si="11"/>
        <v/>
      </c>
      <c r="V28" s="8" t="str">
        <f t="shared" si="12"/>
        <v/>
      </c>
      <c r="W28" s="6" t="str">
        <f t="shared" si="13"/>
        <v/>
      </c>
      <c r="X28" s="7" t="str">
        <f t="shared" si="14"/>
        <v/>
      </c>
      <c r="Y28" s="7" t="str">
        <f t="shared" si="15"/>
        <v/>
      </c>
      <c r="Z28" s="9" t="str">
        <f t="shared" si="16"/>
        <v/>
      </c>
      <c r="AA28" s="28"/>
      <c r="AB28" s="28"/>
      <c r="AC28" s="28"/>
      <c r="AD28" s="51">
        <v>1</v>
      </c>
      <c r="AE28" s="52">
        <f t="shared" si="53"/>
        <v>0</v>
      </c>
      <c r="AF28" s="52">
        <f t="shared" si="17"/>
        <v>0</v>
      </c>
      <c r="AG28" s="52">
        <f t="shared" si="18"/>
        <v>0</v>
      </c>
      <c r="AH28" s="53">
        <f t="shared" si="19"/>
        <v>0</v>
      </c>
      <c r="AI28" s="51">
        <v>2</v>
      </c>
      <c r="AJ28" s="52">
        <f t="shared" si="54"/>
        <v>0</v>
      </c>
      <c r="AK28" s="52">
        <f t="shared" si="20"/>
        <v>0</v>
      </c>
      <c r="AL28" s="52">
        <f t="shared" si="21"/>
        <v>0</v>
      </c>
      <c r="AM28" s="53">
        <f t="shared" si="22"/>
        <v>0</v>
      </c>
      <c r="AN28" s="51">
        <v>3</v>
      </c>
      <c r="AO28" s="52">
        <f t="shared" si="57"/>
        <v>0</v>
      </c>
      <c r="AP28" s="52">
        <f t="shared" si="23"/>
        <v>0</v>
      </c>
      <c r="AQ28" s="52">
        <f t="shared" si="24"/>
        <v>0</v>
      </c>
      <c r="AR28" s="53">
        <f t="shared" si="25"/>
        <v>0</v>
      </c>
      <c r="AS28" s="51">
        <v>4</v>
      </c>
      <c r="AT28" s="52">
        <f t="shared" si="55"/>
        <v>0</v>
      </c>
      <c r="AU28" s="52">
        <f t="shared" si="26"/>
        <v>0</v>
      </c>
      <c r="AV28" s="52">
        <f t="shared" si="27"/>
        <v>0</v>
      </c>
      <c r="AW28" s="53">
        <f t="shared" si="28"/>
        <v>0</v>
      </c>
      <c r="AX28" s="51">
        <v>5</v>
      </c>
      <c r="AY28" s="52">
        <f t="shared" si="56"/>
        <v>0</v>
      </c>
      <c r="AZ28" s="52">
        <f t="shared" si="29"/>
        <v>0</v>
      </c>
      <c r="BA28" s="52">
        <f t="shared" si="30"/>
        <v>0</v>
      </c>
      <c r="BB28" s="53">
        <f t="shared" si="31"/>
        <v>0</v>
      </c>
      <c r="BC28" s="28"/>
      <c r="BD28" s="51">
        <v>1</v>
      </c>
      <c r="BE28" s="52">
        <f t="shared" si="32"/>
        <v>0</v>
      </c>
      <c r="BF28" s="52">
        <f t="shared" si="33"/>
        <v>0</v>
      </c>
      <c r="BG28" s="52">
        <f t="shared" si="34"/>
        <v>0</v>
      </c>
      <c r="BH28" s="53">
        <f t="shared" si="35"/>
        <v>0</v>
      </c>
      <c r="BI28" s="51">
        <v>2</v>
      </c>
      <c r="BJ28" s="52">
        <f t="shared" si="36"/>
        <v>0</v>
      </c>
      <c r="BK28" s="52">
        <f t="shared" si="37"/>
        <v>0</v>
      </c>
      <c r="BL28" s="52">
        <f t="shared" si="38"/>
        <v>0</v>
      </c>
      <c r="BM28" s="53">
        <f t="shared" si="39"/>
        <v>0</v>
      </c>
      <c r="BN28" s="51">
        <v>3</v>
      </c>
      <c r="BO28" s="52">
        <f t="shared" si="40"/>
        <v>0</v>
      </c>
      <c r="BP28" s="52">
        <f t="shared" si="41"/>
        <v>0</v>
      </c>
      <c r="BQ28" s="52">
        <f t="shared" si="42"/>
        <v>0</v>
      </c>
      <c r="BR28" s="53">
        <f t="shared" si="43"/>
        <v>0</v>
      </c>
      <c r="BS28" s="51">
        <v>4</v>
      </c>
      <c r="BT28" s="52">
        <f t="shared" si="44"/>
        <v>0</v>
      </c>
      <c r="BU28" s="52">
        <f t="shared" si="45"/>
        <v>0</v>
      </c>
      <c r="BV28" s="52">
        <f t="shared" si="46"/>
        <v>0</v>
      </c>
      <c r="BW28" s="53">
        <f t="shared" si="47"/>
        <v>0</v>
      </c>
      <c r="BX28" s="51">
        <v>5</v>
      </c>
      <c r="BY28" s="52">
        <f t="shared" si="48"/>
        <v>0</v>
      </c>
      <c r="BZ28" s="52">
        <f t="shared" si="49"/>
        <v>0</v>
      </c>
      <c r="CA28" s="52">
        <f t="shared" si="50"/>
        <v>0</v>
      </c>
      <c r="CB28" s="53">
        <f t="shared" si="51"/>
        <v>0</v>
      </c>
    </row>
    <row r="29" spans="1:80" ht="18" customHeight="1">
      <c r="A29" s="35">
        <f t="shared" si="52"/>
        <v>14</v>
      </c>
      <c r="B29" s="106"/>
      <c r="C29" s="131"/>
      <c r="D29" s="36" t="str">
        <f t="shared" si="4"/>
        <v/>
      </c>
      <c r="E29" s="27"/>
      <c r="F29" s="27"/>
      <c r="G29" s="32" t="str">
        <f t="shared" si="6"/>
        <v/>
      </c>
      <c r="H29" s="132" t="str">
        <f t="shared" si="7"/>
        <v/>
      </c>
      <c r="I29" s="131"/>
      <c r="J29" s="222" t="str">
        <f t="shared" si="5"/>
        <v/>
      </c>
      <c r="K29" s="222"/>
      <c r="L29" s="222"/>
      <c r="M29" s="27"/>
      <c r="N29" s="27"/>
      <c r="O29" s="32" t="str">
        <f t="shared" si="8"/>
        <v/>
      </c>
      <c r="P29" s="37" t="str">
        <f t="shared" si="9"/>
        <v/>
      </c>
      <c r="Q29" s="112"/>
      <c r="R29" s="32"/>
      <c r="S29" s="28"/>
      <c r="T29" s="6" t="str">
        <f t="shared" si="10"/>
        <v/>
      </c>
      <c r="U29" s="7" t="str">
        <f t="shared" si="11"/>
        <v/>
      </c>
      <c r="V29" s="8" t="str">
        <f t="shared" si="12"/>
        <v/>
      </c>
      <c r="W29" s="6" t="str">
        <f t="shared" si="13"/>
        <v/>
      </c>
      <c r="X29" s="7" t="str">
        <f t="shared" si="14"/>
        <v/>
      </c>
      <c r="Y29" s="7" t="str">
        <f t="shared" si="15"/>
        <v/>
      </c>
      <c r="Z29" s="9" t="str">
        <f t="shared" si="16"/>
        <v/>
      </c>
      <c r="AA29" s="28"/>
      <c r="AB29" s="28"/>
      <c r="AC29" s="28"/>
      <c r="AD29" s="51">
        <v>1</v>
      </c>
      <c r="AE29" s="52">
        <f t="shared" si="53"/>
        <v>0</v>
      </c>
      <c r="AF29" s="52">
        <f t="shared" si="17"/>
        <v>0</v>
      </c>
      <c r="AG29" s="52">
        <f t="shared" si="18"/>
        <v>0</v>
      </c>
      <c r="AH29" s="53">
        <f t="shared" si="19"/>
        <v>0</v>
      </c>
      <c r="AI29" s="51">
        <v>2</v>
      </c>
      <c r="AJ29" s="52">
        <f t="shared" si="54"/>
        <v>0</v>
      </c>
      <c r="AK29" s="52">
        <f t="shared" si="20"/>
        <v>0</v>
      </c>
      <c r="AL29" s="52">
        <f t="shared" si="21"/>
        <v>0</v>
      </c>
      <c r="AM29" s="53">
        <f t="shared" si="22"/>
        <v>0</v>
      </c>
      <c r="AN29" s="51">
        <v>3</v>
      </c>
      <c r="AO29" s="52">
        <f t="shared" si="57"/>
        <v>0</v>
      </c>
      <c r="AP29" s="52">
        <f t="shared" si="23"/>
        <v>0</v>
      </c>
      <c r="AQ29" s="52">
        <f t="shared" si="24"/>
        <v>0</v>
      </c>
      <c r="AR29" s="53">
        <f t="shared" si="25"/>
        <v>0</v>
      </c>
      <c r="AS29" s="51">
        <v>4</v>
      </c>
      <c r="AT29" s="52">
        <f t="shared" si="55"/>
        <v>0</v>
      </c>
      <c r="AU29" s="52">
        <f t="shared" si="26"/>
        <v>0</v>
      </c>
      <c r="AV29" s="52">
        <f t="shared" si="27"/>
        <v>0</v>
      </c>
      <c r="AW29" s="53">
        <f t="shared" si="28"/>
        <v>0</v>
      </c>
      <c r="AX29" s="51">
        <v>5</v>
      </c>
      <c r="AY29" s="52">
        <f t="shared" si="56"/>
        <v>0</v>
      </c>
      <c r="AZ29" s="52">
        <f t="shared" si="29"/>
        <v>0</v>
      </c>
      <c r="BA29" s="52">
        <f t="shared" si="30"/>
        <v>0</v>
      </c>
      <c r="BB29" s="53">
        <f t="shared" si="31"/>
        <v>0</v>
      </c>
      <c r="BC29" s="28"/>
      <c r="BD29" s="51">
        <v>1</v>
      </c>
      <c r="BE29" s="52">
        <f t="shared" si="32"/>
        <v>0</v>
      </c>
      <c r="BF29" s="52">
        <f t="shared" si="33"/>
        <v>0</v>
      </c>
      <c r="BG29" s="52">
        <f t="shared" si="34"/>
        <v>0</v>
      </c>
      <c r="BH29" s="53">
        <f t="shared" si="35"/>
        <v>0</v>
      </c>
      <c r="BI29" s="51">
        <v>2</v>
      </c>
      <c r="BJ29" s="52">
        <f t="shared" si="36"/>
        <v>0</v>
      </c>
      <c r="BK29" s="52">
        <f t="shared" si="37"/>
        <v>0</v>
      </c>
      <c r="BL29" s="52">
        <f t="shared" si="38"/>
        <v>0</v>
      </c>
      <c r="BM29" s="53">
        <f t="shared" si="39"/>
        <v>0</v>
      </c>
      <c r="BN29" s="51">
        <v>3</v>
      </c>
      <c r="BO29" s="52">
        <f t="shared" si="40"/>
        <v>0</v>
      </c>
      <c r="BP29" s="52">
        <f t="shared" si="41"/>
        <v>0</v>
      </c>
      <c r="BQ29" s="52">
        <f t="shared" si="42"/>
        <v>0</v>
      </c>
      <c r="BR29" s="53">
        <f t="shared" si="43"/>
        <v>0</v>
      </c>
      <c r="BS29" s="51">
        <v>4</v>
      </c>
      <c r="BT29" s="52">
        <f t="shared" si="44"/>
        <v>0</v>
      </c>
      <c r="BU29" s="52">
        <f t="shared" si="45"/>
        <v>0</v>
      </c>
      <c r="BV29" s="52">
        <f t="shared" si="46"/>
        <v>0</v>
      </c>
      <c r="BW29" s="53">
        <f t="shared" si="47"/>
        <v>0</v>
      </c>
      <c r="BX29" s="51">
        <v>5</v>
      </c>
      <c r="BY29" s="52">
        <f t="shared" si="48"/>
        <v>0</v>
      </c>
      <c r="BZ29" s="52">
        <f t="shared" si="49"/>
        <v>0</v>
      </c>
      <c r="CA29" s="52">
        <f t="shared" si="50"/>
        <v>0</v>
      </c>
      <c r="CB29" s="53">
        <f t="shared" si="51"/>
        <v>0</v>
      </c>
    </row>
    <row r="30" spans="1:80" ht="18" customHeight="1">
      <c r="A30" s="35">
        <f t="shared" si="52"/>
        <v>15</v>
      </c>
      <c r="B30" s="106"/>
      <c r="C30" s="131"/>
      <c r="D30" s="36" t="str">
        <f t="shared" si="4"/>
        <v/>
      </c>
      <c r="E30" s="27"/>
      <c r="F30" s="27"/>
      <c r="G30" s="32" t="str">
        <f t="shared" si="6"/>
        <v/>
      </c>
      <c r="H30" s="132" t="str">
        <f t="shared" si="7"/>
        <v/>
      </c>
      <c r="I30" s="131"/>
      <c r="J30" s="222" t="str">
        <f t="shared" si="5"/>
        <v/>
      </c>
      <c r="K30" s="222"/>
      <c r="L30" s="222"/>
      <c r="M30" s="27"/>
      <c r="N30" s="27"/>
      <c r="O30" s="32" t="str">
        <f t="shared" si="8"/>
        <v/>
      </c>
      <c r="P30" s="37" t="str">
        <f t="shared" si="9"/>
        <v/>
      </c>
      <c r="Q30" s="112"/>
      <c r="R30" s="32"/>
      <c r="S30" s="28"/>
      <c r="T30" s="6" t="str">
        <f t="shared" si="10"/>
        <v/>
      </c>
      <c r="U30" s="7" t="str">
        <f t="shared" si="11"/>
        <v/>
      </c>
      <c r="V30" s="8" t="str">
        <f t="shared" si="12"/>
        <v/>
      </c>
      <c r="W30" s="6" t="str">
        <f t="shared" si="13"/>
        <v/>
      </c>
      <c r="X30" s="7" t="str">
        <f t="shared" si="14"/>
        <v/>
      </c>
      <c r="Y30" s="7" t="str">
        <f t="shared" si="15"/>
        <v/>
      </c>
      <c r="Z30" s="9" t="str">
        <f t="shared" si="16"/>
        <v/>
      </c>
      <c r="AA30" s="28"/>
      <c r="AB30" s="28"/>
      <c r="AC30" s="28"/>
      <c r="AD30" s="51">
        <v>1</v>
      </c>
      <c r="AE30" s="52">
        <f t="shared" si="53"/>
        <v>0</v>
      </c>
      <c r="AF30" s="52">
        <f t="shared" si="17"/>
        <v>0</v>
      </c>
      <c r="AG30" s="52">
        <f t="shared" si="18"/>
        <v>0</v>
      </c>
      <c r="AH30" s="53">
        <f t="shared" si="19"/>
        <v>0</v>
      </c>
      <c r="AI30" s="51">
        <v>2</v>
      </c>
      <c r="AJ30" s="52">
        <f t="shared" si="54"/>
        <v>0</v>
      </c>
      <c r="AK30" s="52">
        <f t="shared" si="20"/>
        <v>0</v>
      </c>
      <c r="AL30" s="52">
        <f t="shared" si="21"/>
        <v>0</v>
      </c>
      <c r="AM30" s="53">
        <f t="shared" si="22"/>
        <v>0</v>
      </c>
      <c r="AN30" s="51">
        <v>3</v>
      </c>
      <c r="AO30" s="52">
        <f t="shared" si="57"/>
        <v>0</v>
      </c>
      <c r="AP30" s="52">
        <f t="shared" si="23"/>
        <v>0</v>
      </c>
      <c r="AQ30" s="52">
        <f t="shared" si="24"/>
        <v>0</v>
      </c>
      <c r="AR30" s="53">
        <f t="shared" si="25"/>
        <v>0</v>
      </c>
      <c r="AS30" s="51">
        <v>4</v>
      </c>
      <c r="AT30" s="52">
        <f t="shared" si="55"/>
        <v>0</v>
      </c>
      <c r="AU30" s="52">
        <f t="shared" si="26"/>
        <v>0</v>
      </c>
      <c r="AV30" s="52">
        <f t="shared" si="27"/>
        <v>0</v>
      </c>
      <c r="AW30" s="53">
        <f t="shared" si="28"/>
        <v>0</v>
      </c>
      <c r="AX30" s="51">
        <v>5</v>
      </c>
      <c r="AY30" s="52">
        <f t="shared" si="56"/>
        <v>0</v>
      </c>
      <c r="AZ30" s="52">
        <f t="shared" si="29"/>
        <v>0</v>
      </c>
      <c r="BA30" s="52">
        <f t="shared" si="30"/>
        <v>0</v>
      </c>
      <c r="BB30" s="53">
        <f t="shared" si="31"/>
        <v>0</v>
      </c>
      <c r="BC30" s="28"/>
      <c r="BD30" s="51">
        <v>1</v>
      </c>
      <c r="BE30" s="52">
        <f t="shared" si="32"/>
        <v>0</v>
      </c>
      <c r="BF30" s="52">
        <f t="shared" si="33"/>
        <v>0</v>
      </c>
      <c r="BG30" s="52">
        <f t="shared" si="34"/>
        <v>0</v>
      </c>
      <c r="BH30" s="53">
        <f t="shared" si="35"/>
        <v>0</v>
      </c>
      <c r="BI30" s="51">
        <v>2</v>
      </c>
      <c r="BJ30" s="52">
        <f t="shared" si="36"/>
        <v>0</v>
      </c>
      <c r="BK30" s="52">
        <f t="shared" si="37"/>
        <v>0</v>
      </c>
      <c r="BL30" s="52">
        <f t="shared" si="38"/>
        <v>0</v>
      </c>
      <c r="BM30" s="53">
        <f t="shared" si="39"/>
        <v>0</v>
      </c>
      <c r="BN30" s="51">
        <v>3</v>
      </c>
      <c r="BO30" s="52">
        <f t="shared" si="40"/>
        <v>0</v>
      </c>
      <c r="BP30" s="52">
        <f t="shared" si="41"/>
        <v>0</v>
      </c>
      <c r="BQ30" s="52">
        <f t="shared" si="42"/>
        <v>0</v>
      </c>
      <c r="BR30" s="53">
        <f t="shared" si="43"/>
        <v>0</v>
      </c>
      <c r="BS30" s="51">
        <v>4</v>
      </c>
      <c r="BT30" s="52">
        <f t="shared" si="44"/>
        <v>0</v>
      </c>
      <c r="BU30" s="52">
        <f t="shared" si="45"/>
        <v>0</v>
      </c>
      <c r="BV30" s="52">
        <f t="shared" si="46"/>
        <v>0</v>
      </c>
      <c r="BW30" s="53">
        <f t="shared" si="47"/>
        <v>0</v>
      </c>
      <c r="BX30" s="51">
        <v>5</v>
      </c>
      <c r="BY30" s="52">
        <f t="shared" si="48"/>
        <v>0</v>
      </c>
      <c r="BZ30" s="52">
        <f t="shared" si="49"/>
        <v>0</v>
      </c>
      <c r="CA30" s="52">
        <f t="shared" si="50"/>
        <v>0</v>
      </c>
      <c r="CB30" s="53">
        <f t="shared" si="51"/>
        <v>0</v>
      </c>
    </row>
    <row r="31" spans="1:80" ht="18" customHeight="1">
      <c r="A31" s="35">
        <f t="shared" si="52"/>
        <v>16</v>
      </c>
      <c r="B31" s="106"/>
      <c r="C31" s="131"/>
      <c r="D31" s="36" t="str">
        <f t="shared" si="4"/>
        <v/>
      </c>
      <c r="E31" s="27"/>
      <c r="F31" s="27"/>
      <c r="G31" s="32" t="str">
        <f t="shared" si="6"/>
        <v/>
      </c>
      <c r="H31" s="132" t="str">
        <f t="shared" si="7"/>
        <v/>
      </c>
      <c r="I31" s="131"/>
      <c r="J31" s="222" t="str">
        <f t="shared" si="5"/>
        <v/>
      </c>
      <c r="K31" s="222"/>
      <c r="L31" s="222"/>
      <c r="M31" s="27"/>
      <c r="N31" s="27"/>
      <c r="O31" s="32" t="str">
        <f t="shared" si="8"/>
        <v/>
      </c>
      <c r="P31" s="37" t="str">
        <f t="shared" si="9"/>
        <v/>
      </c>
      <c r="Q31" s="112"/>
      <c r="R31" s="32"/>
      <c r="S31" s="28"/>
      <c r="T31" s="6" t="str">
        <f t="shared" si="10"/>
        <v/>
      </c>
      <c r="U31" s="7" t="str">
        <f t="shared" si="11"/>
        <v/>
      </c>
      <c r="V31" s="8" t="str">
        <f t="shared" si="12"/>
        <v/>
      </c>
      <c r="W31" s="6" t="str">
        <f t="shared" si="13"/>
        <v/>
      </c>
      <c r="X31" s="7" t="str">
        <f t="shared" si="14"/>
        <v/>
      </c>
      <c r="Y31" s="7" t="str">
        <f t="shared" si="15"/>
        <v/>
      </c>
      <c r="Z31" s="9" t="str">
        <f t="shared" si="16"/>
        <v/>
      </c>
      <c r="AA31" s="28"/>
      <c r="AB31" s="28"/>
      <c r="AC31" s="28"/>
      <c r="AD31" s="51">
        <v>1</v>
      </c>
      <c r="AE31" s="52">
        <f t="shared" si="53"/>
        <v>0</v>
      </c>
      <c r="AF31" s="52">
        <f t="shared" si="17"/>
        <v>0</v>
      </c>
      <c r="AG31" s="52">
        <f t="shared" si="18"/>
        <v>0</v>
      </c>
      <c r="AH31" s="53">
        <f t="shared" si="19"/>
        <v>0</v>
      </c>
      <c r="AI31" s="51">
        <v>2</v>
      </c>
      <c r="AJ31" s="52">
        <f t="shared" si="54"/>
        <v>0</v>
      </c>
      <c r="AK31" s="52">
        <f t="shared" si="20"/>
        <v>0</v>
      </c>
      <c r="AL31" s="52">
        <f t="shared" si="21"/>
        <v>0</v>
      </c>
      <c r="AM31" s="53">
        <f t="shared" si="22"/>
        <v>0</v>
      </c>
      <c r="AN31" s="51">
        <v>3</v>
      </c>
      <c r="AO31" s="52">
        <f t="shared" si="57"/>
        <v>0</v>
      </c>
      <c r="AP31" s="52">
        <f t="shared" si="23"/>
        <v>0</v>
      </c>
      <c r="AQ31" s="52">
        <f t="shared" si="24"/>
        <v>0</v>
      </c>
      <c r="AR31" s="53">
        <f t="shared" si="25"/>
        <v>0</v>
      </c>
      <c r="AS31" s="51">
        <v>4</v>
      </c>
      <c r="AT31" s="52">
        <f t="shared" si="55"/>
        <v>0</v>
      </c>
      <c r="AU31" s="52">
        <f t="shared" si="26"/>
        <v>0</v>
      </c>
      <c r="AV31" s="52">
        <f t="shared" si="27"/>
        <v>0</v>
      </c>
      <c r="AW31" s="53">
        <f t="shared" si="28"/>
        <v>0</v>
      </c>
      <c r="AX31" s="51">
        <v>5</v>
      </c>
      <c r="AY31" s="52">
        <f t="shared" si="56"/>
        <v>0</v>
      </c>
      <c r="AZ31" s="52">
        <f t="shared" si="29"/>
        <v>0</v>
      </c>
      <c r="BA31" s="52">
        <f t="shared" si="30"/>
        <v>0</v>
      </c>
      <c r="BB31" s="53">
        <f t="shared" si="31"/>
        <v>0</v>
      </c>
      <c r="BC31" s="28"/>
      <c r="BD31" s="51">
        <v>1</v>
      </c>
      <c r="BE31" s="52">
        <f t="shared" si="32"/>
        <v>0</v>
      </c>
      <c r="BF31" s="52">
        <f t="shared" si="33"/>
        <v>0</v>
      </c>
      <c r="BG31" s="52">
        <f t="shared" si="34"/>
        <v>0</v>
      </c>
      <c r="BH31" s="53">
        <f t="shared" si="35"/>
        <v>0</v>
      </c>
      <c r="BI31" s="51">
        <v>2</v>
      </c>
      <c r="BJ31" s="52">
        <f t="shared" si="36"/>
        <v>0</v>
      </c>
      <c r="BK31" s="52">
        <f t="shared" si="37"/>
        <v>0</v>
      </c>
      <c r="BL31" s="52">
        <f t="shared" si="38"/>
        <v>0</v>
      </c>
      <c r="BM31" s="53">
        <f t="shared" si="39"/>
        <v>0</v>
      </c>
      <c r="BN31" s="51">
        <v>3</v>
      </c>
      <c r="BO31" s="52">
        <f t="shared" si="40"/>
        <v>0</v>
      </c>
      <c r="BP31" s="52">
        <f t="shared" si="41"/>
        <v>0</v>
      </c>
      <c r="BQ31" s="52">
        <f t="shared" si="42"/>
        <v>0</v>
      </c>
      <c r="BR31" s="53">
        <f t="shared" si="43"/>
        <v>0</v>
      </c>
      <c r="BS31" s="51">
        <v>4</v>
      </c>
      <c r="BT31" s="52">
        <f t="shared" si="44"/>
        <v>0</v>
      </c>
      <c r="BU31" s="52">
        <f t="shared" si="45"/>
        <v>0</v>
      </c>
      <c r="BV31" s="52">
        <f t="shared" si="46"/>
        <v>0</v>
      </c>
      <c r="BW31" s="53">
        <f t="shared" si="47"/>
        <v>0</v>
      </c>
      <c r="BX31" s="51">
        <v>5</v>
      </c>
      <c r="BY31" s="52">
        <f t="shared" si="48"/>
        <v>0</v>
      </c>
      <c r="BZ31" s="52">
        <f t="shared" si="49"/>
        <v>0</v>
      </c>
      <c r="CA31" s="52">
        <f t="shared" si="50"/>
        <v>0</v>
      </c>
      <c r="CB31" s="53">
        <f t="shared" si="51"/>
        <v>0</v>
      </c>
    </row>
    <row r="32" spans="1:80" ht="18" customHeight="1">
      <c r="A32" s="35">
        <f t="shared" si="52"/>
        <v>17</v>
      </c>
      <c r="B32" s="106"/>
      <c r="C32" s="131"/>
      <c r="D32" s="36" t="str">
        <f t="shared" si="4"/>
        <v/>
      </c>
      <c r="E32" s="27"/>
      <c r="F32" s="27"/>
      <c r="G32" s="32" t="str">
        <f>IF(E32&gt;0,E32+F32,"")</f>
        <v/>
      </c>
      <c r="H32" s="132" t="str">
        <f t="shared" si="7"/>
        <v/>
      </c>
      <c r="I32" s="131"/>
      <c r="J32" s="222" t="str">
        <f t="shared" si="5"/>
        <v/>
      </c>
      <c r="K32" s="222"/>
      <c r="L32" s="222"/>
      <c r="M32" s="27"/>
      <c r="N32" s="27"/>
      <c r="O32" s="32" t="str">
        <f t="shared" si="8"/>
        <v/>
      </c>
      <c r="P32" s="37" t="str">
        <f t="shared" si="9"/>
        <v/>
      </c>
      <c r="Q32" s="112"/>
      <c r="R32" s="32"/>
      <c r="S32" s="28"/>
      <c r="T32" s="6" t="str">
        <f t="shared" si="10"/>
        <v/>
      </c>
      <c r="U32" s="7" t="str">
        <f t="shared" si="11"/>
        <v/>
      </c>
      <c r="V32" s="8" t="str">
        <f t="shared" si="12"/>
        <v/>
      </c>
      <c r="W32" s="6" t="str">
        <f t="shared" si="13"/>
        <v/>
      </c>
      <c r="X32" s="7" t="str">
        <f t="shared" si="14"/>
        <v/>
      </c>
      <c r="Y32" s="7" t="str">
        <f t="shared" si="15"/>
        <v/>
      </c>
      <c r="Z32" s="9" t="str">
        <f t="shared" si="16"/>
        <v/>
      </c>
      <c r="AA32" s="28"/>
      <c r="AB32" s="28"/>
      <c r="AC32" s="28"/>
      <c r="AD32" s="51">
        <v>1</v>
      </c>
      <c r="AE32" s="52">
        <f t="shared" si="53"/>
        <v>0</v>
      </c>
      <c r="AF32" s="52">
        <f t="shared" si="17"/>
        <v>0</v>
      </c>
      <c r="AG32" s="52">
        <f t="shared" si="18"/>
        <v>0</v>
      </c>
      <c r="AH32" s="53">
        <f t="shared" si="19"/>
        <v>0</v>
      </c>
      <c r="AI32" s="51">
        <v>2</v>
      </c>
      <c r="AJ32" s="52">
        <f t="shared" si="54"/>
        <v>0</v>
      </c>
      <c r="AK32" s="52">
        <f t="shared" si="20"/>
        <v>0</v>
      </c>
      <c r="AL32" s="52">
        <f t="shared" si="21"/>
        <v>0</v>
      </c>
      <c r="AM32" s="53">
        <f t="shared" si="22"/>
        <v>0</v>
      </c>
      <c r="AN32" s="51">
        <v>3</v>
      </c>
      <c r="AO32" s="52">
        <f t="shared" si="57"/>
        <v>0</v>
      </c>
      <c r="AP32" s="52">
        <f t="shared" si="23"/>
        <v>0</v>
      </c>
      <c r="AQ32" s="52">
        <f t="shared" si="24"/>
        <v>0</v>
      </c>
      <c r="AR32" s="53">
        <f t="shared" si="25"/>
        <v>0</v>
      </c>
      <c r="AS32" s="51">
        <v>4</v>
      </c>
      <c r="AT32" s="52">
        <f t="shared" si="55"/>
        <v>0</v>
      </c>
      <c r="AU32" s="52">
        <f t="shared" si="26"/>
        <v>0</v>
      </c>
      <c r="AV32" s="52">
        <f t="shared" si="27"/>
        <v>0</v>
      </c>
      <c r="AW32" s="53">
        <f t="shared" si="28"/>
        <v>0</v>
      </c>
      <c r="AX32" s="51">
        <v>5</v>
      </c>
      <c r="AY32" s="52">
        <f t="shared" si="56"/>
        <v>0</v>
      </c>
      <c r="AZ32" s="52">
        <f t="shared" si="29"/>
        <v>0</v>
      </c>
      <c r="BA32" s="52">
        <f t="shared" si="30"/>
        <v>0</v>
      </c>
      <c r="BB32" s="53">
        <f t="shared" si="31"/>
        <v>0</v>
      </c>
      <c r="BC32" s="28"/>
      <c r="BD32" s="51">
        <v>1</v>
      </c>
      <c r="BE32" s="52">
        <f t="shared" si="32"/>
        <v>0</v>
      </c>
      <c r="BF32" s="52">
        <f t="shared" si="33"/>
        <v>0</v>
      </c>
      <c r="BG32" s="52">
        <f t="shared" si="34"/>
        <v>0</v>
      </c>
      <c r="BH32" s="53">
        <f t="shared" si="35"/>
        <v>0</v>
      </c>
      <c r="BI32" s="51">
        <v>2</v>
      </c>
      <c r="BJ32" s="52">
        <f t="shared" si="36"/>
        <v>0</v>
      </c>
      <c r="BK32" s="52">
        <f t="shared" si="37"/>
        <v>0</v>
      </c>
      <c r="BL32" s="52">
        <f t="shared" si="38"/>
        <v>0</v>
      </c>
      <c r="BM32" s="53">
        <f t="shared" si="39"/>
        <v>0</v>
      </c>
      <c r="BN32" s="51">
        <v>3</v>
      </c>
      <c r="BO32" s="52">
        <f t="shared" si="40"/>
        <v>0</v>
      </c>
      <c r="BP32" s="52">
        <f t="shared" si="41"/>
        <v>0</v>
      </c>
      <c r="BQ32" s="52">
        <f t="shared" si="42"/>
        <v>0</v>
      </c>
      <c r="BR32" s="53">
        <f t="shared" si="43"/>
        <v>0</v>
      </c>
      <c r="BS32" s="51">
        <v>4</v>
      </c>
      <c r="BT32" s="52">
        <f t="shared" si="44"/>
        <v>0</v>
      </c>
      <c r="BU32" s="52">
        <f t="shared" si="45"/>
        <v>0</v>
      </c>
      <c r="BV32" s="52">
        <f t="shared" si="46"/>
        <v>0</v>
      </c>
      <c r="BW32" s="53">
        <f t="shared" si="47"/>
        <v>0</v>
      </c>
      <c r="BX32" s="51">
        <v>5</v>
      </c>
      <c r="BY32" s="52">
        <f t="shared" si="48"/>
        <v>0</v>
      </c>
      <c r="BZ32" s="52">
        <f t="shared" si="49"/>
        <v>0</v>
      </c>
      <c r="CA32" s="52">
        <f t="shared" si="50"/>
        <v>0</v>
      </c>
      <c r="CB32" s="53">
        <f t="shared" si="51"/>
        <v>0</v>
      </c>
    </row>
    <row r="33" spans="1:80" ht="18" customHeight="1">
      <c r="A33" s="35">
        <f t="shared" si="52"/>
        <v>18</v>
      </c>
      <c r="B33" s="106"/>
      <c r="C33" s="131"/>
      <c r="D33" s="36" t="str">
        <f t="shared" si="4"/>
        <v/>
      </c>
      <c r="E33" s="27"/>
      <c r="F33" s="27"/>
      <c r="G33" s="32" t="str">
        <f t="shared" ref="G33:G42" si="58">IF(E33&gt;0,E33+F33,"")</f>
        <v/>
      </c>
      <c r="H33" s="132" t="str">
        <f t="shared" si="7"/>
        <v/>
      </c>
      <c r="I33" s="131"/>
      <c r="J33" s="222" t="str">
        <f t="shared" si="5"/>
        <v/>
      </c>
      <c r="K33" s="222"/>
      <c r="L33" s="222"/>
      <c r="M33" s="27"/>
      <c r="N33" s="27"/>
      <c r="O33" s="32" t="str">
        <f t="shared" si="8"/>
        <v/>
      </c>
      <c r="P33" s="37" t="str">
        <f t="shared" si="9"/>
        <v/>
      </c>
      <c r="Q33" s="112"/>
      <c r="R33" s="32"/>
      <c r="S33" s="28"/>
      <c r="T33" s="6" t="str">
        <f t="shared" si="10"/>
        <v/>
      </c>
      <c r="U33" s="7" t="str">
        <f t="shared" si="11"/>
        <v/>
      </c>
      <c r="V33" s="8" t="str">
        <f t="shared" si="12"/>
        <v/>
      </c>
      <c r="W33" s="6" t="str">
        <f t="shared" si="13"/>
        <v/>
      </c>
      <c r="X33" s="7" t="str">
        <f t="shared" si="14"/>
        <v/>
      </c>
      <c r="Y33" s="7" t="str">
        <f t="shared" si="15"/>
        <v/>
      </c>
      <c r="Z33" s="9" t="str">
        <f t="shared" si="16"/>
        <v/>
      </c>
      <c r="AA33" s="28"/>
      <c r="AB33" s="28"/>
      <c r="AC33" s="28"/>
      <c r="AD33" s="51">
        <v>1</v>
      </c>
      <c r="AE33" s="52">
        <f t="shared" si="53"/>
        <v>0</v>
      </c>
      <c r="AF33" s="52">
        <f t="shared" si="17"/>
        <v>0</v>
      </c>
      <c r="AG33" s="52">
        <f t="shared" si="18"/>
        <v>0</v>
      </c>
      <c r="AH33" s="53">
        <f t="shared" si="19"/>
        <v>0</v>
      </c>
      <c r="AI33" s="51">
        <v>2</v>
      </c>
      <c r="AJ33" s="52">
        <f t="shared" si="54"/>
        <v>0</v>
      </c>
      <c r="AK33" s="52">
        <f t="shared" si="20"/>
        <v>0</v>
      </c>
      <c r="AL33" s="52">
        <f t="shared" si="21"/>
        <v>0</v>
      </c>
      <c r="AM33" s="53">
        <f t="shared" si="22"/>
        <v>0</v>
      </c>
      <c r="AN33" s="51">
        <v>3</v>
      </c>
      <c r="AO33" s="52">
        <f t="shared" si="57"/>
        <v>0</v>
      </c>
      <c r="AP33" s="52">
        <f t="shared" si="23"/>
        <v>0</v>
      </c>
      <c r="AQ33" s="52">
        <f t="shared" si="24"/>
        <v>0</v>
      </c>
      <c r="AR33" s="53">
        <f t="shared" si="25"/>
        <v>0</v>
      </c>
      <c r="AS33" s="51">
        <v>4</v>
      </c>
      <c r="AT33" s="52">
        <f t="shared" si="55"/>
        <v>0</v>
      </c>
      <c r="AU33" s="52">
        <f t="shared" si="26"/>
        <v>0</v>
      </c>
      <c r="AV33" s="52">
        <f t="shared" si="27"/>
        <v>0</v>
      </c>
      <c r="AW33" s="53">
        <f t="shared" si="28"/>
        <v>0</v>
      </c>
      <c r="AX33" s="51">
        <v>5</v>
      </c>
      <c r="AY33" s="52">
        <f t="shared" si="56"/>
        <v>0</v>
      </c>
      <c r="AZ33" s="52">
        <f t="shared" si="29"/>
        <v>0</v>
      </c>
      <c r="BA33" s="52">
        <f t="shared" si="30"/>
        <v>0</v>
      </c>
      <c r="BB33" s="53">
        <f t="shared" si="31"/>
        <v>0</v>
      </c>
      <c r="BC33" s="28"/>
      <c r="BD33" s="51">
        <v>1</v>
      </c>
      <c r="BE33" s="52">
        <f t="shared" si="32"/>
        <v>0</v>
      </c>
      <c r="BF33" s="52">
        <f t="shared" si="33"/>
        <v>0</v>
      </c>
      <c r="BG33" s="52">
        <f t="shared" si="34"/>
        <v>0</v>
      </c>
      <c r="BH33" s="53">
        <f t="shared" si="35"/>
        <v>0</v>
      </c>
      <c r="BI33" s="51">
        <v>2</v>
      </c>
      <c r="BJ33" s="52">
        <f t="shared" si="36"/>
        <v>0</v>
      </c>
      <c r="BK33" s="52">
        <f t="shared" si="37"/>
        <v>0</v>
      </c>
      <c r="BL33" s="52">
        <f t="shared" si="38"/>
        <v>0</v>
      </c>
      <c r="BM33" s="53">
        <f t="shared" si="39"/>
        <v>0</v>
      </c>
      <c r="BN33" s="51">
        <v>3</v>
      </c>
      <c r="BO33" s="52">
        <f t="shared" si="40"/>
        <v>0</v>
      </c>
      <c r="BP33" s="52">
        <f t="shared" si="41"/>
        <v>0</v>
      </c>
      <c r="BQ33" s="52">
        <f t="shared" si="42"/>
        <v>0</v>
      </c>
      <c r="BR33" s="53">
        <f t="shared" si="43"/>
        <v>0</v>
      </c>
      <c r="BS33" s="51">
        <v>4</v>
      </c>
      <c r="BT33" s="52">
        <f t="shared" si="44"/>
        <v>0</v>
      </c>
      <c r="BU33" s="52">
        <f t="shared" si="45"/>
        <v>0</v>
      </c>
      <c r="BV33" s="52">
        <f t="shared" si="46"/>
        <v>0</v>
      </c>
      <c r="BW33" s="53">
        <f t="shared" si="47"/>
        <v>0</v>
      </c>
      <c r="BX33" s="51">
        <v>5</v>
      </c>
      <c r="BY33" s="52">
        <f t="shared" si="48"/>
        <v>0</v>
      </c>
      <c r="BZ33" s="52">
        <f t="shared" si="49"/>
        <v>0</v>
      </c>
      <c r="CA33" s="52">
        <f t="shared" si="50"/>
        <v>0</v>
      </c>
      <c r="CB33" s="53">
        <f t="shared" si="51"/>
        <v>0</v>
      </c>
    </row>
    <row r="34" spans="1:80" ht="18" customHeight="1">
      <c r="A34" s="35">
        <f t="shared" si="52"/>
        <v>19</v>
      </c>
      <c r="B34" s="106"/>
      <c r="C34" s="131"/>
      <c r="D34" s="36" t="str">
        <f t="shared" si="4"/>
        <v/>
      </c>
      <c r="E34" s="27"/>
      <c r="F34" s="27"/>
      <c r="G34" s="32" t="str">
        <f t="shared" si="58"/>
        <v/>
      </c>
      <c r="H34" s="132" t="str">
        <f t="shared" si="7"/>
        <v/>
      </c>
      <c r="I34" s="131"/>
      <c r="J34" s="222" t="str">
        <f t="shared" si="5"/>
        <v/>
      </c>
      <c r="K34" s="222"/>
      <c r="L34" s="222"/>
      <c r="M34" s="27"/>
      <c r="N34" s="27"/>
      <c r="O34" s="32" t="str">
        <f t="shared" si="8"/>
        <v/>
      </c>
      <c r="P34" s="37" t="str">
        <f t="shared" si="9"/>
        <v/>
      </c>
      <c r="Q34" s="112"/>
      <c r="R34" s="32"/>
      <c r="S34" s="28"/>
      <c r="T34" s="6" t="str">
        <f t="shared" si="10"/>
        <v/>
      </c>
      <c r="U34" s="7" t="str">
        <f t="shared" si="11"/>
        <v/>
      </c>
      <c r="V34" s="8" t="str">
        <f t="shared" si="12"/>
        <v/>
      </c>
      <c r="W34" s="6" t="str">
        <f t="shared" si="13"/>
        <v/>
      </c>
      <c r="X34" s="7" t="str">
        <f t="shared" si="14"/>
        <v/>
      </c>
      <c r="Y34" s="7" t="str">
        <f t="shared" si="15"/>
        <v/>
      </c>
      <c r="Z34" s="9" t="str">
        <f t="shared" si="16"/>
        <v/>
      </c>
      <c r="AA34" s="28"/>
      <c r="AB34" s="28"/>
      <c r="AC34" s="28"/>
      <c r="AD34" s="51">
        <v>1</v>
      </c>
      <c r="AE34" s="52">
        <f t="shared" si="53"/>
        <v>0</v>
      </c>
      <c r="AF34" s="52">
        <f t="shared" si="17"/>
        <v>0</v>
      </c>
      <c r="AG34" s="52">
        <f t="shared" si="18"/>
        <v>0</v>
      </c>
      <c r="AH34" s="53">
        <f t="shared" si="19"/>
        <v>0</v>
      </c>
      <c r="AI34" s="51">
        <v>2</v>
      </c>
      <c r="AJ34" s="52">
        <f t="shared" si="54"/>
        <v>0</v>
      </c>
      <c r="AK34" s="52">
        <f t="shared" si="20"/>
        <v>0</v>
      </c>
      <c r="AL34" s="52">
        <f t="shared" si="21"/>
        <v>0</v>
      </c>
      <c r="AM34" s="53">
        <f t="shared" si="22"/>
        <v>0</v>
      </c>
      <c r="AN34" s="51">
        <v>3</v>
      </c>
      <c r="AO34" s="52">
        <f t="shared" si="57"/>
        <v>0</v>
      </c>
      <c r="AP34" s="52">
        <f t="shared" si="23"/>
        <v>0</v>
      </c>
      <c r="AQ34" s="52">
        <f t="shared" si="24"/>
        <v>0</v>
      </c>
      <c r="AR34" s="53">
        <f t="shared" si="25"/>
        <v>0</v>
      </c>
      <c r="AS34" s="51">
        <v>4</v>
      </c>
      <c r="AT34" s="52">
        <f t="shared" si="55"/>
        <v>0</v>
      </c>
      <c r="AU34" s="52">
        <f t="shared" si="26"/>
        <v>0</v>
      </c>
      <c r="AV34" s="52">
        <f t="shared" si="27"/>
        <v>0</v>
      </c>
      <c r="AW34" s="53">
        <f t="shared" si="28"/>
        <v>0</v>
      </c>
      <c r="AX34" s="51">
        <v>5</v>
      </c>
      <c r="AY34" s="52">
        <f t="shared" si="56"/>
        <v>0</v>
      </c>
      <c r="AZ34" s="52">
        <f t="shared" si="29"/>
        <v>0</v>
      </c>
      <c r="BA34" s="52">
        <f t="shared" si="30"/>
        <v>0</v>
      </c>
      <c r="BB34" s="53">
        <f t="shared" si="31"/>
        <v>0</v>
      </c>
      <c r="BC34" s="28"/>
      <c r="BD34" s="51">
        <v>1</v>
      </c>
      <c r="BE34" s="52">
        <f t="shared" si="32"/>
        <v>0</v>
      </c>
      <c r="BF34" s="52">
        <f t="shared" si="33"/>
        <v>0</v>
      </c>
      <c r="BG34" s="52">
        <f t="shared" si="34"/>
        <v>0</v>
      </c>
      <c r="BH34" s="53">
        <f t="shared" si="35"/>
        <v>0</v>
      </c>
      <c r="BI34" s="51">
        <v>2</v>
      </c>
      <c r="BJ34" s="52">
        <f t="shared" si="36"/>
        <v>0</v>
      </c>
      <c r="BK34" s="52">
        <f t="shared" si="37"/>
        <v>0</v>
      </c>
      <c r="BL34" s="52">
        <f t="shared" si="38"/>
        <v>0</v>
      </c>
      <c r="BM34" s="53">
        <f t="shared" si="39"/>
        <v>0</v>
      </c>
      <c r="BN34" s="51">
        <v>3</v>
      </c>
      <c r="BO34" s="52">
        <f t="shared" si="40"/>
        <v>0</v>
      </c>
      <c r="BP34" s="52">
        <f t="shared" si="41"/>
        <v>0</v>
      </c>
      <c r="BQ34" s="52">
        <f t="shared" si="42"/>
        <v>0</v>
      </c>
      <c r="BR34" s="53">
        <f t="shared" si="43"/>
        <v>0</v>
      </c>
      <c r="BS34" s="51">
        <v>4</v>
      </c>
      <c r="BT34" s="52">
        <f t="shared" si="44"/>
        <v>0</v>
      </c>
      <c r="BU34" s="52">
        <f t="shared" si="45"/>
        <v>0</v>
      </c>
      <c r="BV34" s="52">
        <f t="shared" si="46"/>
        <v>0</v>
      </c>
      <c r="BW34" s="53">
        <f t="shared" si="47"/>
        <v>0</v>
      </c>
      <c r="BX34" s="51">
        <v>5</v>
      </c>
      <c r="BY34" s="52">
        <f t="shared" si="48"/>
        <v>0</v>
      </c>
      <c r="BZ34" s="52">
        <f t="shared" si="49"/>
        <v>0</v>
      </c>
      <c r="CA34" s="52">
        <f t="shared" si="50"/>
        <v>0</v>
      </c>
      <c r="CB34" s="53">
        <f t="shared" si="51"/>
        <v>0</v>
      </c>
    </row>
    <row r="35" spans="1:80" ht="16.2" thickBot="1">
      <c r="A35" s="35">
        <f t="shared" si="52"/>
        <v>20</v>
      </c>
      <c r="B35" s="106"/>
      <c r="C35" s="133"/>
      <c r="D35" s="134" t="str">
        <f t="shared" si="4"/>
        <v/>
      </c>
      <c r="E35" s="135"/>
      <c r="F35" s="135"/>
      <c r="G35" s="136" t="str">
        <f t="shared" si="58"/>
        <v/>
      </c>
      <c r="H35" s="137" t="str">
        <f t="shared" si="7"/>
        <v/>
      </c>
      <c r="I35" s="133"/>
      <c r="J35" s="223" t="str">
        <f t="shared" si="5"/>
        <v/>
      </c>
      <c r="K35" s="223"/>
      <c r="L35" s="223"/>
      <c r="M35" s="135"/>
      <c r="N35" s="135"/>
      <c r="O35" s="136" t="str">
        <f t="shared" si="8"/>
        <v/>
      </c>
      <c r="P35" s="140" t="str">
        <f t="shared" si="9"/>
        <v/>
      </c>
      <c r="Q35" s="117"/>
      <c r="R35" s="32"/>
      <c r="S35" s="28"/>
      <c r="T35" s="153" t="str">
        <f t="shared" si="10"/>
        <v/>
      </c>
      <c r="U35" s="154" t="str">
        <f t="shared" si="11"/>
        <v/>
      </c>
      <c r="V35" s="155" t="str">
        <f t="shared" si="12"/>
        <v/>
      </c>
      <c r="W35" s="153" t="str">
        <f t="shared" si="13"/>
        <v/>
      </c>
      <c r="X35" s="154" t="str">
        <f t="shared" si="14"/>
        <v/>
      </c>
      <c r="Y35" s="154" t="str">
        <f t="shared" si="15"/>
        <v/>
      </c>
      <c r="Z35" s="156" t="str">
        <f t="shared" si="16"/>
        <v/>
      </c>
      <c r="AA35" s="28"/>
      <c r="AB35" s="28"/>
      <c r="AC35" s="28"/>
      <c r="AD35" s="51">
        <v>1</v>
      </c>
      <c r="AE35" s="52">
        <f t="shared" si="53"/>
        <v>0</v>
      </c>
      <c r="AF35" s="52">
        <f t="shared" si="17"/>
        <v>0</v>
      </c>
      <c r="AG35" s="52">
        <f t="shared" si="18"/>
        <v>0</v>
      </c>
      <c r="AH35" s="53">
        <f t="shared" si="19"/>
        <v>0</v>
      </c>
      <c r="AI35" s="51">
        <v>2</v>
      </c>
      <c r="AJ35" s="52">
        <f t="shared" si="54"/>
        <v>0</v>
      </c>
      <c r="AK35" s="52">
        <f t="shared" si="20"/>
        <v>0</v>
      </c>
      <c r="AL35" s="52">
        <f t="shared" si="21"/>
        <v>0</v>
      </c>
      <c r="AM35" s="53">
        <f t="shared" si="22"/>
        <v>0</v>
      </c>
      <c r="AN35" s="51">
        <v>3</v>
      </c>
      <c r="AO35" s="52">
        <f t="shared" si="57"/>
        <v>0</v>
      </c>
      <c r="AP35" s="52">
        <f t="shared" si="23"/>
        <v>0</v>
      </c>
      <c r="AQ35" s="52">
        <f t="shared" si="24"/>
        <v>0</v>
      </c>
      <c r="AR35" s="53">
        <f t="shared" si="25"/>
        <v>0</v>
      </c>
      <c r="AS35" s="51">
        <v>4</v>
      </c>
      <c r="AT35" s="52">
        <f t="shared" si="55"/>
        <v>0</v>
      </c>
      <c r="AU35" s="52">
        <f t="shared" si="26"/>
        <v>0</v>
      </c>
      <c r="AV35" s="52">
        <f t="shared" si="27"/>
        <v>0</v>
      </c>
      <c r="AW35" s="53">
        <f t="shared" si="28"/>
        <v>0</v>
      </c>
      <c r="AX35" s="51">
        <v>5</v>
      </c>
      <c r="AY35" s="52">
        <f t="shared" si="56"/>
        <v>0</v>
      </c>
      <c r="AZ35" s="52">
        <f t="shared" si="29"/>
        <v>0</v>
      </c>
      <c r="BA35" s="52">
        <f t="shared" si="30"/>
        <v>0</v>
      </c>
      <c r="BB35" s="53">
        <f t="shared" si="31"/>
        <v>0</v>
      </c>
      <c r="BC35" s="28"/>
      <c r="BD35" s="51">
        <v>1</v>
      </c>
      <c r="BE35" s="52">
        <f t="shared" si="32"/>
        <v>0</v>
      </c>
      <c r="BF35" s="52">
        <f t="shared" si="33"/>
        <v>0</v>
      </c>
      <c r="BG35" s="52">
        <f t="shared" si="34"/>
        <v>0</v>
      </c>
      <c r="BH35" s="53">
        <f t="shared" si="35"/>
        <v>0</v>
      </c>
      <c r="BI35" s="51">
        <v>2</v>
      </c>
      <c r="BJ35" s="52">
        <f t="shared" si="36"/>
        <v>0</v>
      </c>
      <c r="BK35" s="52">
        <f t="shared" si="37"/>
        <v>0</v>
      </c>
      <c r="BL35" s="52">
        <f t="shared" si="38"/>
        <v>0</v>
      </c>
      <c r="BM35" s="53">
        <f t="shared" si="39"/>
        <v>0</v>
      </c>
      <c r="BN35" s="51">
        <v>3</v>
      </c>
      <c r="BO35" s="52">
        <f t="shared" si="40"/>
        <v>0</v>
      </c>
      <c r="BP35" s="52">
        <f t="shared" si="41"/>
        <v>0</v>
      </c>
      <c r="BQ35" s="52">
        <f t="shared" si="42"/>
        <v>0</v>
      </c>
      <c r="BR35" s="53">
        <f t="shared" si="43"/>
        <v>0</v>
      </c>
      <c r="BS35" s="51">
        <v>4</v>
      </c>
      <c r="BT35" s="52">
        <f t="shared" si="44"/>
        <v>0</v>
      </c>
      <c r="BU35" s="52">
        <f t="shared" si="45"/>
        <v>0</v>
      </c>
      <c r="BV35" s="52">
        <f t="shared" si="46"/>
        <v>0</v>
      </c>
      <c r="BW35" s="53">
        <f t="shared" si="47"/>
        <v>0</v>
      </c>
      <c r="BX35" s="51">
        <v>5</v>
      </c>
      <c r="BY35" s="52">
        <f t="shared" si="48"/>
        <v>0</v>
      </c>
      <c r="BZ35" s="52">
        <f t="shared" si="49"/>
        <v>0</v>
      </c>
      <c r="CA35" s="52">
        <f t="shared" si="50"/>
        <v>0</v>
      </c>
      <c r="CB35" s="53">
        <f t="shared" si="51"/>
        <v>0</v>
      </c>
    </row>
    <row r="36" spans="1:80" ht="15.6" hidden="1">
      <c r="A36" s="35">
        <f t="shared" si="52"/>
        <v>21</v>
      </c>
      <c r="B36" s="26">
        <v>43706</v>
      </c>
      <c r="C36" s="34"/>
      <c r="D36" s="36" t="str">
        <f t="shared" si="4"/>
        <v/>
      </c>
      <c r="E36" s="27"/>
      <c r="F36" s="27"/>
      <c r="G36" s="32" t="str">
        <f t="shared" si="58"/>
        <v/>
      </c>
      <c r="H36" s="37" t="str">
        <f t="shared" si="7"/>
        <v/>
      </c>
      <c r="I36" s="34"/>
      <c r="J36" s="36" t="str">
        <f t="shared" si="5"/>
        <v/>
      </c>
      <c r="K36" s="36"/>
      <c r="L36" s="36"/>
      <c r="M36" s="27"/>
      <c r="N36" s="27"/>
      <c r="O36" s="32" t="str">
        <f t="shared" si="8"/>
        <v/>
      </c>
      <c r="P36" s="37" t="str">
        <f t="shared" ref="P36:P41" si="59">IF(I36&gt;"0",W36+X36+Y36+Z36,"")</f>
        <v/>
      </c>
      <c r="Q36" s="32"/>
      <c r="R36" s="32"/>
      <c r="S36" s="10"/>
      <c r="T36" s="138" t="str">
        <f t="shared" si="10"/>
        <v/>
      </c>
      <c r="U36" s="7" t="str">
        <f t="shared" si="11"/>
        <v/>
      </c>
      <c r="V36" s="8" t="str">
        <f t="shared" si="12"/>
        <v/>
      </c>
      <c r="W36" s="6" t="str">
        <f t="shared" si="13"/>
        <v/>
      </c>
      <c r="X36" s="7" t="str">
        <f t="shared" si="14"/>
        <v/>
      </c>
      <c r="Y36" s="7" t="str">
        <f t="shared" si="15"/>
        <v/>
      </c>
      <c r="Z36" s="9" t="str">
        <f t="shared" ref="Z36:Z41" si="60">IF(O36="","",IF(O36&gt;G36,1,0))</f>
        <v/>
      </c>
      <c r="AA36" s="28"/>
      <c r="AB36" s="28"/>
      <c r="AC36" s="28"/>
      <c r="AD36" s="51">
        <v>1</v>
      </c>
      <c r="AE36" s="52">
        <f t="shared" si="53"/>
        <v>0</v>
      </c>
      <c r="AF36" s="52">
        <f t="shared" si="17"/>
        <v>0</v>
      </c>
      <c r="AG36" s="52">
        <f t="shared" si="18"/>
        <v>0</v>
      </c>
      <c r="AH36" s="53">
        <f t="shared" si="19"/>
        <v>0</v>
      </c>
      <c r="AI36" s="51">
        <v>2</v>
      </c>
      <c r="AJ36" s="52">
        <f t="shared" ref="AJ36:AJ40" si="61">COUNTIFS($C36,"2",J36,"&gt;0")</f>
        <v>0</v>
      </c>
      <c r="AK36" s="52">
        <f t="shared" si="20"/>
        <v>0</v>
      </c>
      <c r="AL36" s="52">
        <f t="shared" si="21"/>
        <v>0</v>
      </c>
      <c r="AM36" s="53">
        <f t="shared" si="22"/>
        <v>0</v>
      </c>
      <c r="AN36" s="51">
        <v>3</v>
      </c>
      <c r="AO36" s="52">
        <f t="shared" si="57"/>
        <v>0</v>
      </c>
      <c r="AP36" s="52">
        <f t="shared" si="23"/>
        <v>0</v>
      </c>
      <c r="AQ36" s="52">
        <f t="shared" si="24"/>
        <v>0</v>
      </c>
      <c r="AR36" s="53">
        <f t="shared" si="25"/>
        <v>0</v>
      </c>
      <c r="AS36" s="51">
        <v>4</v>
      </c>
      <c r="AT36" s="52">
        <f t="shared" si="55"/>
        <v>0</v>
      </c>
      <c r="AU36" s="52">
        <f t="shared" si="26"/>
        <v>0</v>
      </c>
      <c r="AV36" s="52">
        <f t="shared" si="27"/>
        <v>0</v>
      </c>
      <c r="AW36" s="53">
        <f t="shared" si="28"/>
        <v>0</v>
      </c>
      <c r="AX36" s="51">
        <v>5</v>
      </c>
      <c r="AY36" s="52">
        <f t="shared" ref="AY36:AY41" si="62">COUNTIFS($C36,"5",E36,"&gt;0")</f>
        <v>0</v>
      </c>
      <c r="AZ36" s="52">
        <f t="shared" si="29"/>
        <v>0</v>
      </c>
      <c r="BA36" s="52">
        <f t="shared" si="30"/>
        <v>0</v>
      </c>
      <c r="BB36" s="53">
        <f t="shared" si="31"/>
        <v>0</v>
      </c>
      <c r="BC36" s="28"/>
      <c r="BD36" s="51">
        <v>1</v>
      </c>
      <c r="BE36" s="52">
        <f t="shared" ref="BE36:BE41" si="63">COUNTIFS($I36,"1",$M36,"&gt;0")</f>
        <v>0</v>
      </c>
      <c r="BF36" s="52">
        <f t="shared" ref="BF36:BF41" si="64">IF($I36=BD36,VLOOKUP(BD36,$I36:$N36,3,FALSE),0)</f>
        <v>0</v>
      </c>
      <c r="BG36" s="52">
        <f t="shared" ref="BG36:BG41" si="65">IF($I36=BD36,VLOOKUP(BD36,$I36:$N36,4,FALSE),0)</f>
        <v>0</v>
      </c>
      <c r="BH36" s="53">
        <f t="shared" ref="BH36:BH41" si="66">IF($I36=BD36,VLOOKUP(BD36,$I36:$P36,6,FALSE),0)</f>
        <v>0</v>
      </c>
      <c r="BI36" s="51">
        <v>2</v>
      </c>
      <c r="BJ36" s="52">
        <f t="shared" ref="BJ36:BJ41" si="67">COUNTIFS($I36,"2",$M36,"&gt;0")</f>
        <v>0</v>
      </c>
      <c r="BK36" s="52">
        <f t="shared" ref="BK36:BK41" si="68">IF($I36=BI36,VLOOKUP(BI36,$I36:$N36,3,FALSE),0)</f>
        <v>0</v>
      </c>
      <c r="BL36" s="52">
        <f t="shared" ref="BL36:BL41" si="69">IF($I36=BI36,VLOOKUP(BI36,$I36:$N36,4,FALSE),0)</f>
        <v>0</v>
      </c>
      <c r="BM36" s="53">
        <f t="shared" ref="BM36:BM41" si="70">IF($I36=BI36,VLOOKUP(BI36,$I36:$P36,6,FALSE),0)</f>
        <v>0</v>
      </c>
      <c r="BN36" s="51">
        <v>3</v>
      </c>
      <c r="BO36" s="52">
        <f t="shared" ref="BO36:BO41" si="71">COUNTIFS($I36,"3",$M36,"&gt;0")</f>
        <v>0</v>
      </c>
      <c r="BP36" s="52">
        <f t="shared" ref="BP36:BP41" si="72">IF($I36=BN36,VLOOKUP(BN36,$I36:$N36,3,FALSE),0)</f>
        <v>0</v>
      </c>
      <c r="BQ36" s="52">
        <f t="shared" ref="BQ36:BQ41" si="73">IF($I36=BN36,VLOOKUP(BN36,$I36:$N36,4,FALSE),0)</f>
        <v>0</v>
      </c>
      <c r="BR36" s="53">
        <f t="shared" ref="BR36:BR41" si="74">IF($I36=BN36,VLOOKUP(BN36,$I36:$P36,6,FALSE),0)</f>
        <v>0</v>
      </c>
      <c r="BS36" s="51">
        <v>4</v>
      </c>
      <c r="BT36" s="52">
        <f t="shared" ref="BT36:BT41" si="75">COUNTIFS($I36,"4",$M36,"&gt;0")</f>
        <v>0</v>
      </c>
      <c r="BU36" s="52">
        <f t="shared" ref="BU36:BU41" si="76">IF($I36=BS36,VLOOKUP(BS36,$I36:$N36,3,FALSE),0)</f>
        <v>0</v>
      </c>
      <c r="BV36" s="52">
        <f t="shared" ref="BV36:BV41" si="77">IF($I36=BS36,VLOOKUP(BS36,$I36:$N36,4,FALSE),0)</f>
        <v>0</v>
      </c>
      <c r="BW36" s="53">
        <f t="shared" ref="BW36:BW41" si="78">IF($I36=BS36,VLOOKUP(BS36,$I36:$P36,6,FALSE),0)</f>
        <v>0</v>
      </c>
      <c r="BX36" s="51">
        <v>5</v>
      </c>
      <c r="BY36" s="52">
        <f t="shared" ref="BY36:BY41" si="79">COUNTIFS($I36,"5",$M36,"&gt;0")</f>
        <v>0</v>
      </c>
      <c r="BZ36" s="52">
        <f t="shared" ref="BZ36:BZ41" si="80">IF($I36=BX36,VLOOKUP(BX36,$I36:$N36,3,FALSE),0)</f>
        <v>0</v>
      </c>
      <c r="CA36" s="52">
        <f t="shared" ref="CA36:CA41" si="81">IF($I36=BX36,VLOOKUP(BX36,$I36:$N36,4,FALSE),0)</f>
        <v>0</v>
      </c>
      <c r="CB36" s="53">
        <f t="shared" ref="CB36:CB41" si="82">IF($I36=BX36,VLOOKUP(BX36,$I36:$P36,6,FALSE),0)</f>
        <v>0</v>
      </c>
    </row>
    <row r="37" spans="1:80" ht="15.6" hidden="1">
      <c r="A37" s="35">
        <f t="shared" si="52"/>
        <v>22</v>
      </c>
      <c r="B37" s="26">
        <v>43713</v>
      </c>
      <c r="C37" s="34"/>
      <c r="D37" s="36" t="str">
        <f t="shared" si="4"/>
        <v/>
      </c>
      <c r="E37" s="27"/>
      <c r="F37" s="27"/>
      <c r="G37" s="32" t="str">
        <f t="shared" si="58"/>
        <v/>
      </c>
      <c r="H37" s="37" t="str">
        <f t="shared" si="7"/>
        <v/>
      </c>
      <c r="I37" s="34"/>
      <c r="J37" s="36" t="str">
        <f t="shared" si="5"/>
        <v/>
      </c>
      <c r="K37" s="36"/>
      <c r="L37" s="36"/>
      <c r="M37" s="27"/>
      <c r="N37" s="27"/>
      <c r="O37" s="32" t="str">
        <f t="shared" si="8"/>
        <v/>
      </c>
      <c r="P37" s="37" t="str">
        <f t="shared" si="59"/>
        <v/>
      </c>
      <c r="Q37" s="32"/>
      <c r="R37" s="32"/>
      <c r="S37" s="10"/>
      <c r="T37" s="138" t="str">
        <f t="shared" si="10"/>
        <v/>
      </c>
      <c r="U37" s="7" t="str">
        <f t="shared" si="11"/>
        <v/>
      </c>
      <c r="V37" s="8" t="str">
        <f t="shared" si="12"/>
        <v/>
      </c>
      <c r="W37" s="6" t="str">
        <f t="shared" si="13"/>
        <v/>
      </c>
      <c r="X37" s="7" t="str">
        <f t="shared" si="14"/>
        <v/>
      </c>
      <c r="Y37" s="7" t="str">
        <f t="shared" si="15"/>
        <v/>
      </c>
      <c r="Z37" s="9" t="str">
        <f t="shared" si="60"/>
        <v/>
      </c>
      <c r="AA37" s="28"/>
      <c r="AB37" s="28"/>
      <c r="AC37" s="28"/>
      <c r="AD37" s="51">
        <v>1</v>
      </c>
      <c r="AE37" s="52">
        <f t="shared" si="53"/>
        <v>0</v>
      </c>
      <c r="AF37" s="52">
        <f t="shared" si="17"/>
        <v>0</v>
      </c>
      <c r="AG37" s="52">
        <f t="shared" si="18"/>
        <v>0</v>
      </c>
      <c r="AH37" s="53">
        <f t="shared" si="19"/>
        <v>0</v>
      </c>
      <c r="AI37" s="51">
        <v>2</v>
      </c>
      <c r="AJ37" s="52">
        <f t="shared" si="61"/>
        <v>0</v>
      </c>
      <c r="AK37" s="52">
        <f t="shared" si="20"/>
        <v>0</v>
      </c>
      <c r="AL37" s="52">
        <f t="shared" si="21"/>
        <v>0</v>
      </c>
      <c r="AM37" s="53">
        <f t="shared" si="22"/>
        <v>0</v>
      </c>
      <c r="AN37" s="51">
        <v>3</v>
      </c>
      <c r="AO37" s="52">
        <f t="shared" si="57"/>
        <v>0</v>
      </c>
      <c r="AP37" s="52">
        <f t="shared" si="23"/>
        <v>0</v>
      </c>
      <c r="AQ37" s="52">
        <f t="shared" si="24"/>
        <v>0</v>
      </c>
      <c r="AR37" s="53">
        <f t="shared" si="25"/>
        <v>0</v>
      </c>
      <c r="AS37" s="51">
        <v>4</v>
      </c>
      <c r="AT37" s="52">
        <f t="shared" si="55"/>
        <v>0</v>
      </c>
      <c r="AU37" s="52">
        <f t="shared" si="26"/>
        <v>0</v>
      </c>
      <c r="AV37" s="52">
        <f t="shared" si="27"/>
        <v>0</v>
      </c>
      <c r="AW37" s="53">
        <f t="shared" si="28"/>
        <v>0</v>
      </c>
      <c r="AX37" s="51">
        <v>5</v>
      </c>
      <c r="AY37" s="52">
        <f t="shared" si="62"/>
        <v>0</v>
      </c>
      <c r="AZ37" s="52">
        <f t="shared" si="29"/>
        <v>0</v>
      </c>
      <c r="BA37" s="52">
        <f t="shared" si="30"/>
        <v>0</v>
      </c>
      <c r="BB37" s="53">
        <f t="shared" si="31"/>
        <v>0</v>
      </c>
      <c r="BC37" s="28"/>
      <c r="BD37" s="51">
        <v>1</v>
      </c>
      <c r="BE37" s="52">
        <f t="shared" si="63"/>
        <v>0</v>
      </c>
      <c r="BF37" s="52">
        <f t="shared" si="64"/>
        <v>0</v>
      </c>
      <c r="BG37" s="52">
        <f t="shared" si="65"/>
        <v>0</v>
      </c>
      <c r="BH37" s="53">
        <f t="shared" si="66"/>
        <v>0</v>
      </c>
      <c r="BI37" s="51">
        <v>2</v>
      </c>
      <c r="BJ37" s="52">
        <f t="shared" si="67"/>
        <v>0</v>
      </c>
      <c r="BK37" s="52">
        <f t="shared" si="68"/>
        <v>0</v>
      </c>
      <c r="BL37" s="52">
        <f t="shared" si="69"/>
        <v>0</v>
      </c>
      <c r="BM37" s="53">
        <f t="shared" si="70"/>
        <v>0</v>
      </c>
      <c r="BN37" s="51">
        <v>3</v>
      </c>
      <c r="BO37" s="52">
        <f t="shared" si="71"/>
        <v>0</v>
      </c>
      <c r="BP37" s="52">
        <f t="shared" si="72"/>
        <v>0</v>
      </c>
      <c r="BQ37" s="52">
        <f t="shared" si="73"/>
        <v>0</v>
      </c>
      <c r="BR37" s="53">
        <f t="shared" si="74"/>
        <v>0</v>
      </c>
      <c r="BS37" s="51">
        <v>4</v>
      </c>
      <c r="BT37" s="52">
        <f t="shared" si="75"/>
        <v>0</v>
      </c>
      <c r="BU37" s="52">
        <f t="shared" si="76"/>
        <v>0</v>
      </c>
      <c r="BV37" s="52">
        <f t="shared" si="77"/>
        <v>0</v>
      </c>
      <c r="BW37" s="53">
        <f t="shared" si="78"/>
        <v>0</v>
      </c>
      <c r="BX37" s="51">
        <v>5</v>
      </c>
      <c r="BY37" s="52">
        <f t="shared" si="79"/>
        <v>0</v>
      </c>
      <c r="BZ37" s="52">
        <f t="shared" si="80"/>
        <v>0</v>
      </c>
      <c r="CA37" s="52">
        <f t="shared" si="81"/>
        <v>0</v>
      </c>
      <c r="CB37" s="53">
        <f t="shared" si="82"/>
        <v>0</v>
      </c>
    </row>
    <row r="38" spans="1:80" ht="15.6" hidden="1">
      <c r="A38" s="35">
        <f t="shared" si="52"/>
        <v>23</v>
      </c>
      <c r="B38" s="26">
        <v>43720</v>
      </c>
      <c r="C38" s="34"/>
      <c r="D38" s="36" t="str">
        <f t="shared" si="4"/>
        <v/>
      </c>
      <c r="E38" s="27"/>
      <c r="F38" s="27"/>
      <c r="G38" s="32" t="str">
        <f t="shared" si="58"/>
        <v/>
      </c>
      <c r="H38" s="37" t="str">
        <f t="shared" si="7"/>
        <v/>
      </c>
      <c r="I38" s="34"/>
      <c r="J38" s="36" t="str">
        <f t="shared" si="5"/>
        <v/>
      </c>
      <c r="K38" s="36"/>
      <c r="L38" s="36"/>
      <c r="M38" s="27"/>
      <c r="N38" s="27"/>
      <c r="O38" s="32" t="str">
        <f t="shared" si="8"/>
        <v/>
      </c>
      <c r="P38" s="37" t="str">
        <f t="shared" si="59"/>
        <v/>
      </c>
      <c r="Q38" s="32"/>
      <c r="R38" s="32"/>
      <c r="S38" s="10"/>
      <c r="T38" s="138" t="str">
        <f t="shared" si="10"/>
        <v/>
      </c>
      <c r="U38" s="7" t="str">
        <f t="shared" si="11"/>
        <v/>
      </c>
      <c r="V38" s="8" t="str">
        <f t="shared" si="12"/>
        <v/>
      </c>
      <c r="W38" s="6" t="str">
        <f t="shared" si="13"/>
        <v/>
      </c>
      <c r="X38" s="7" t="str">
        <f t="shared" si="14"/>
        <v/>
      </c>
      <c r="Y38" s="7" t="str">
        <f t="shared" si="15"/>
        <v/>
      </c>
      <c r="Z38" s="9" t="str">
        <f t="shared" si="60"/>
        <v/>
      </c>
      <c r="AA38" s="28"/>
      <c r="AB38" s="28"/>
      <c r="AC38" s="28"/>
      <c r="AD38" s="51">
        <v>1</v>
      </c>
      <c r="AE38" s="52">
        <f t="shared" si="53"/>
        <v>0</v>
      </c>
      <c r="AF38" s="52">
        <f t="shared" si="17"/>
        <v>0</v>
      </c>
      <c r="AG38" s="52">
        <f t="shared" si="18"/>
        <v>0</v>
      </c>
      <c r="AH38" s="53">
        <f t="shared" si="19"/>
        <v>0</v>
      </c>
      <c r="AI38" s="51">
        <v>2</v>
      </c>
      <c r="AJ38" s="52">
        <f t="shared" si="61"/>
        <v>0</v>
      </c>
      <c r="AK38" s="52">
        <f t="shared" si="20"/>
        <v>0</v>
      </c>
      <c r="AL38" s="52">
        <f t="shared" si="21"/>
        <v>0</v>
      </c>
      <c r="AM38" s="53">
        <f t="shared" si="22"/>
        <v>0</v>
      </c>
      <c r="AN38" s="51">
        <v>3</v>
      </c>
      <c r="AO38" s="52">
        <f t="shared" si="57"/>
        <v>0</v>
      </c>
      <c r="AP38" s="52">
        <f t="shared" si="23"/>
        <v>0</v>
      </c>
      <c r="AQ38" s="52">
        <f t="shared" si="24"/>
        <v>0</v>
      </c>
      <c r="AR38" s="53">
        <f t="shared" si="25"/>
        <v>0</v>
      </c>
      <c r="AS38" s="51">
        <v>4</v>
      </c>
      <c r="AT38" s="52">
        <f t="shared" si="55"/>
        <v>0</v>
      </c>
      <c r="AU38" s="52">
        <f t="shared" si="26"/>
        <v>0</v>
      </c>
      <c r="AV38" s="52">
        <f t="shared" si="27"/>
        <v>0</v>
      </c>
      <c r="AW38" s="53">
        <f t="shared" si="28"/>
        <v>0</v>
      </c>
      <c r="AX38" s="51">
        <v>5</v>
      </c>
      <c r="AY38" s="52">
        <f t="shared" si="62"/>
        <v>0</v>
      </c>
      <c r="AZ38" s="52">
        <f t="shared" si="29"/>
        <v>0</v>
      </c>
      <c r="BA38" s="52">
        <f t="shared" si="30"/>
        <v>0</v>
      </c>
      <c r="BB38" s="53">
        <f t="shared" si="31"/>
        <v>0</v>
      </c>
      <c r="BC38" s="28"/>
      <c r="BD38" s="51">
        <v>1</v>
      </c>
      <c r="BE38" s="52">
        <f t="shared" si="63"/>
        <v>0</v>
      </c>
      <c r="BF38" s="52">
        <f t="shared" si="64"/>
        <v>0</v>
      </c>
      <c r="BG38" s="52">
        <f t="shared" si="65"/>
        <v>0</v>
      </c>
      <c r="BH38" s="53">
        <f t="shared" si="66"/>
        <v>0</v>
      </c>
      <c r="BI38" s="51">
        <v>2</v>
      </c>
      <c r="BJ38" s="52">
        <f t="shared" si="67"/>
        <v>0</v>
      </c>
      <c r="BK38" s="52">
        <f t="shared" si="68"/>
        <v>0</v>
      </c>
      <c r="BL38" s="52">
        <f t="shared" si="69"/>
        <v>0</v>
      </c>
      <c r="BM38" s="53">
        <f t="shared" si="70"/>
        <v>0</v>
      </c>
      <c r="BN38" s="51">
        <v>3</v>
      </c>
      <c r="BO38" s="52">
        <f t="shared" si="71"/>
        <v>0</v>
      </c>
      <c r="BP38" s="52">
        <f t="shared" si="72"/>
        <v>0</v>
      </c>
      <c r="BQ38" s="52">
        <f t="shared" si="73"/>
        <v>0</v>
      </c>
      <c r="BR38" s="53">
        <f t="shared" si="74"/>
        <v>0</v>
      </c>
      <c r="BS38" s="51">
        <v>4</v>
      </c>
      <c r="BT38" s="52">
        <f t="shared" si="75"/>
        <v>0</v>
      </c>
      <c r="BU38" s="52">
        <f t="shared" si="76"/>
        <v>0</v>
      </c>
      <c r="BV38" s="52">
        <f t="shared" si="77"/>
        <v>0</v>
      </c>
      <c r="BW38" s="53">
        <f t="shared" si="78"/>
        <v>0</v>
      </c>
      <c r="BX38" s="51">
        <v>5</v>
      </c>
      <c r="BY38" s="52">
        <f t="shared" si="79"/>
        <v>0</v>
      </c>
      <c r="BZ38" s="52">
        <f t="shared" si="80"/>
        <v>0</v>
      </c>
      <c r="CA38" s="52">
        <f t="shared" si="81"/>
        <v>0</v>
      </c>
      <c r="CB38" s="53">
        <f t="shared" si="82"/>
        <v>0</v>
      </c>
    </row>
    <row r="39" spans="1:80" ht="15.6" hidden="1">
      <c r="A39" s="35">
        <f t="shared" si="52"/>
        <v>24</v>
      </c>
      <c r="B39" s="26">
        <v>43727</v>
      </c>
      <c r="C39" s="34"/>
      <c r="D39" s="36" t="str">
        <f t="shared" si="4"/>
        <v/>
      </c>
      <c r="E39" s="27"/>
      <c r="F39" s="27"/>
      <c r="G39" s="32" t="str">
        <f t="shared" si="58"/>
        <v/>
      </c>
      <c r="H39" s="37" t="str">
        <f t="shared" si="7"/>
        <v/>
      </c>
      <c r="I39" s="34"/>
      <c r="J39" s="36" t="str">
        <f t="shared" si="5"/>
        <v/>
      </c>
      <c r="K39" s="36"/>
      <c r="L39" s="36"/>
      <c r="M39" s="27"/>
      <c r="N39" s="27"/>
      <c r="O39" s="32" t="str">
        <f t="shared" si="8"/>
        <v/>
      </c>
      <c r="P39" s="37" t="str">
        <f t="shared" si="59"/>
        <v/>
      </c>
      <c r="Q39" s="32"/>
      <c r="R39" s="32"/>
      <c r="S39" s="10"/>
      <c r="T39" s="138" t="str">
        <f t="shared" si="10"/>
        <v/>
      </c>
      <c r="U39" s="7" t="str">
        <f t="shared" si="11"/>
        <v/>
      </c>
      <c r="V39" s="8" t="str">
        <f t="shared" si="12"/>
        <v/>
      </c>
      <c r="W39" s="6" t="str">
        <f t="shared" si="13"/>
        <v/>
      </c>
      <c r="X39" s="7" t="str">
        <f t="shared" si="14"/>
        <v/>
      </c>
      <c r="Y39" s="7" t="str">
        <f t="shared" si="15"/>
        <v/>
      </c>
      <c r="Z39" s="9" t="str">
        <f t="shared" si="60"/>
        <v/>
      </c>
      <c r="AA39" s="28"/>
      <c r="AB39" s="28"/>
      <c r="AC39" s="28"/>
      <c r="AD39" s="51">
        <v>1</v>
      </c>
      <c r="AE39" s="52">
        <f t="shared" si="53"/>
        <v>0</v>
      </c>
      <c r="AF39" s="52">
        <f t="shared" si="17"/>
        <v>0</v>
      </c>
      <c r="AG39" s="52">
        <f t="shared" si="18"/>
        <v>0</v>
      </c>
      <c r="AH39" s="53">
        <f t="shared" si="19"/>
        <v>0</v>
      </c>
      <c r="AI39" s="51">
        <v>2</v>
      </c>
      <c r="AJ39" s="52">
        <f t="shared" si="61"/>
        <v>0</v>
      </c>
      <c r="AK39" s="52">
        <f t="shared" si="20"/>
        <v>0</v>
      </c>
      <c r="AL39" s="52">
        <f t="shared" si="21"/>
        <v>0</v>
      </c>
      <c r="AM39" s="53">
        <f t="shared" si="22"/>
        <v>0</v>
      </c>
      <c r="AN39" s="51">
        <v>3</v>
      </c>
      <c r="AO39" s="52">
        <f t="shared" si="57"/>
        <v>0</v>
      </c>
      <c r="AP39" s="52">
        <f t="shared" si="23"/>
        <v>0</v>
      </c>
      <c r="AQ39" s="52">
        <f t="shared" si="24"/>
        <v>0</v>
      </c>
      <c r="AR39" s="53">
        <f t="shared" si="25"/>
        <v>0</v>
      </c>
      <c r="AS39" s="51">
        <v>4</v>
      </c>
      <c r="AT39" s="52">
        <f t="shared" si="55"/>
        <v>0</v>
      </c>
      <c r="AU39" s="52">
        <f t="shared" si="26"/>
        <v>0</v>
      </c>
      <c r="AV39" s="52">
        <f t="shared" si="27"/>
        <v>0</v>
      </c>
      <c r="AW39" s="53">
        <f t="shared" si="28"/>
        <v>0</v>
      </c>
      <c r="AX39" s="51">
        <v>5</v>
      </c>
      <c r="AY39" s="52">
        <f t="shared" si="62"/>
        <v>0</v>
      </c>
      <c r="AZ39" s="52">
        <f t="shared" si="29"/>
        <v>0</v>
      </c>
      <c r="BA39" s="52">
        <f t="shared" si="30"/>
        <v>0</v>
      </c>
      <c r="BB39" s="53">
        <f t="shared" si="31"/>
        <v>0</v>
      </c>
      <c r="BC39" s="28"/>
      <c r="BD39" s="51">
        <v>1</v>
      </c>
      <c r="BE39" s="52">
        <f t="shared" si="63"/>
        <v>0</v>
      </c>
      <c r="BF39" s="52">
        <f t="shared" si="64"/>
        <v>0</v>
      </c>
      <c r="BG39" s="52">
        <f t="shared" si="65"/>
        <v>0</v>
      </c>
      <c r="BH39" s="53">
        <f t="shared" si="66"/>
        <v>0</v>
      </c>
      <c r="BI39" s="51">
        <v>2</v>
      </c>
      <c r="BJ39" s="52">
        <f t="shared" si="67"/>
        <v>0</v>
      </c>
      <c r="BK39" s="52">
        <f t="shared" si="68"/>
        <v>0</v>
      </c>
      <c r="BL39" s="52">
        <f t="shared" si="69"/>
        <v>0</v>
      </c>
      <c r="BM39" s="53">
        <f t="shared" si="70"/>
        <v>0</v>
      </c>
      <c r="BN39" s="51">
        <v>3</v>
      </c>
      <c r="BO39" s="52">
        <f t="shared" si="71"/>
        <v>0</v>
      </c>
      <c r="BP39" s="52">
        <f t="shared" si="72"/>
        <v>0</v>
      </c>
      <c r="BQ39" s="52">
        <f t="shared" si="73"/>
        <v>0</v>
      </c>
      <c r="BR39" s="53">
        <f t="shared" si="74"/>
        <v>0</v>
      </c>
      <c r="BS39" s="51">
        <v>4</v>
      </c>
      <c r="BT39" s="52">
        <f t="shared" si="75"/>
        <v>0</v>
      </c>
      <c r="BU39" s="52">
        <f t="shared" si="76"/>
        <v>0</v>
      </c>
      <c r="BV39" s="52">
        <f t="shared" si="77"/>
        <v>0</v>
      </c>
      <c r="BW39" s="53">
        <f t="shared" si="78"/>
        <v>0</v>
      </c>
      <c r="BX39" s="51">
        <v>5</v>
      </c>
      <c r="BY39" s="52">
        <f t="shared" si="79"/>
        <v>0</v>
      </c>
      <c r="BZ39" s="52">
        <f t="shared" si="80"/>
        <v>0</v>
      </c>
      <c r="CA39" s="52">
        <f t="shared" si="81"/>
        <v>0</v>
      </c>
      <c r="CB39" s="53">
        <f t="shared" si="82"/>
        <v>0</v>
      </c>
    </row>
    <row r="40" spans="1:80" ht="15.6" hidden="1">
      <c r="A40" s="35">
        <f t="shared" si="52"/>
        <v>25</v>
      </c>
      <c r="B40" s="26">
        <v>43734</v>
      </c>
      <c r="C40" s="34"/>
      <c r="D40" s="36" t="str">
        <f t="shared" si="4"/>
        <v/>
      </c>
      <c r="E40" s="27"/>
      <c r="F40" s="27"/>
      <c r="G40" s="32" t="str">
        <f t="shared" si="58"/>
        <v/>
      </c>
      <c r="H40" s="37" t="str">
        <f t="shared" si="7"/>
        <v/>
      </c>
      <c r="I40" s="34"/>
      <c r="J40" s="36" t="str">
        <f t="shared" si="5"/>
        <v/>
      </c>
      <c r="K40" s="36"/>
      <c r="L40" s="36"/>
      <c r="M40" s="27"/>
      <c r="N40" s="27"/>
      <c r="O40" s="32" t="str">
        <f t="shared" si="8"/>
        <v/>
      </c>
      <c r="P40" s="37" t="str">
        <f t="shared" si="59"/>
        <v/>
      </c>
      <c r="Q40" s="32"/>
      <c r="R40" s="32"/>
      <c r="S40" s="10"/>
      <c r="T40" s="138" t="str">
        <f t="shared" si="10"/>
        <v/>
      </c>
      <c r="U40" s="7" t="str">
        <f t="shared" si="11"/>
        <v/>
      </c>
      <c r="V40" s="8" t="str">
        <f t="shared" si="12"/>
        <v/>
      </c>
      <c r="W40" s="6" t="str">
        <f t="shared" si="13"/>
        <v/>
      </c>
      <c r="X40" s="7" t="str">
        <f t="shared" si="14"/>
        <v/>
      </c>
      <c r="Y40" s="7" t="str">
        <f t="shared" si="15"/>
        <v/>
      </c>
      <c r="Z40" s="9" t="str">
        <f t="shared" si="60"/>
        <v/>
      </c>
      <c r="AA40" s="28"/>
      <c r="AB40" s="28"/>
      <c r="AC40" s="28"/>
      <c r="AD40" s="51">
        <v>1</v>
      </c>
      <c r="AE40" s="52">
        <f t="shared" si="53"/>
        <v>0</v>
      </c>
      <c r="AF40" s="52">
        <f t="shared" si="17"/>
        <v>0</v>
      </c>
      <c r="AG40" s="52">
        <f t="shared" si="18"/>
        <v>0</v>
      </c>
      <c r="AH40" s="53">
        <f t="shared" si="19"/>
        <v>0</v>
      </c>
      <c r="AI40" s="51">
        <v>2</v>
      </c>
      <c r="AJ40" s="52">
        <f t="shared" si="61"/>
        <v>0</v>
      </c>
      <c r="AK40" s="52">
        <f t="shared" si="20"/>
        <v>0</v>
      </c>
      <c r="AL40" s="52">
        <f t="shared" si="21"/>
        <v>0</v>
      </c>
      <c r="AM40" s="53">
        <f t="shared" si="22"/>
        <v>0</v>
      </c>
      <c r="AN40" s="51">
        <v>3</v>
      </c>
      <c r="AO40" s="52">
        <f t="shared" si="57"/>
        <v>0</v>
      </c>
      <c r="AP40" s="52">
        <f t="shared" si="23"/>
        <v>0</v>
      </c>
      <c r="AQ40" s="52">
        <f t="shared" si="24"/>
        <v>0</v>
      </c>
      <c r="AR40" s="53">
        <f t="shared" si="25"/>
        <v>0</v>
      </c>
      <c r="AS40" s="51">
        <v>4</v>
      </c>
      <c r="AT40" s="52">
        <f t="shared" si="55"/>
        <v>0</v>
      </c>
      <c r="AU40" s="52">
        <f t="shared" si="26"/>
        <v>0</v>
      </c>
      <c r="AV40" s="52">
        <f t="shared" si="27"/>
        <v>0</v>
      </c>
      <c r="AW40" s="53">
        <f t="shared" si="28"/>
        <v>0</v>
      </c>
      <c r="AX40" s="51">
        <v>5</v>
      </c>
      <c r="AY40" s="52">
        <f t="shared" si="62"/>
        <v>0</v>
      </c>
      <c r="AZ40" s="52">
        <f t="shared" si="29"/>
        <v>0</v>
      </c>
      <c r="BA40" s="52">
        <f t="shared" si="30"/>
        <v>0</v>
      </c>
      <c r="BB40" s="53">
        <f t="shared" si="31"/>
        <v>0</v>
      </c>
      <c r="BC40" s="28"/>
      <c r="BD40" s="51">
        <v>1</v>
      </c>
      <c r="BE40" s="52">
        <f t="shared" si="63"/>
        <v>0</v>
      </c>
      <c r="BF40" s="52">
        <f t="shared" si="64"/>
        <v>0</v>
      </c>
      <c r="BG40" s="52">
        <f t="shared" si="65"/>
        <v>0</v>
      </c>
      <c r="BH40" s="53">
        <f t="shared" si="66"/>
        <v>0</v>
      </c>
      <c r="BI40" s="51">
        <v>2</v>
      </c>
      <c r="BJ40" s="52">
        <f t="shared" si="67"/>
        <v>0</v>
      </c>
      <c r="BK40" s="52">
        <f t="shared" si="68"/>
        <v>0</v>
      </c>
      <c r="BL40" s="52">
        <f t="shared" si="69"/>
        <v>0</v>
      </c>
      <c r="BM40" s="53">
        <f t="shared" si="70"/>
        <v>0</v>
      </c>
      <c r="BN40" s="51">
        <v>3</v>
      </c>
      <c r="BO40" s="52">
        <f t="shared" si="71"/>
        <v>0</v>
      </c>
      <c r="BP40" s="52">
        <f t="shared" si="72"/>
        <v>0</v>
      </c>
      <c r="BQ40" s="52">
        <f t="shared" si="73"/>
        <v>0</v>
      </c>
      <c r="BR40" s="53">
        <f t="shared" si="74"/>
        <v>0</v>
      </c>
      <c r="BS40" s="51">
        <v>4</v>
      </c>
      <c r="BT40" s="52">
        <f t="shared" si="75"/>
        <v>0</v>
      </c>
      <c r="BU40" s="52">
        <f t="shared" si="76"/>
        <v>0</v>
      </c>
      <c r="BV40" s="52">
        <f t="shared" si="77"/>
        <v>0</v>
      </c>
      <c r="BW40" s="53">
        <f t="shared" si="78"/>
        <v>0</v>
      </c>
      <c r="BX40" s="51">
        <v>5</v>
      </c>
      <c r="BY40" s="52">
        <f t="shared" si="79"/>
        <v>0</v>
      </c>
      <c r="BZ40" s="52">
        <f t="shared" si="80"/>
        <v>0</v>
      </c>
      <c r="CA40" s="52">
        <f t="shared" si="81"/>
        <v>0</v>
      </c>
      <c r="CB40" s="53">
        <f t="shared" si="82"/>
        <v>0</v>
      </c>
    </row>
    <row r="41" spans="1:80" ht="16.2" hidden="1" thickBot="1">
      <c r="A41" s="35">
        <f t="shared" si="52"/>
        <v>26</v>
      </c>
      <c r="B41" s="26">
        <v>43741</v>
      </c>
      <c r="C41" s="34"/>
      <c r="D41" s="36" t="str">
        <f t="shared" si="4"/>
        <v/>
      </c>
      <c r="E41" s="27"/>
      <c r="F41" s="27"/>
      <c r="G41" s="32" t="str">
        <f t="shared" si="58"/>
        <v/>
      </c>
      <c r="H41" s="37" t="str">
        <f t="shared" si="7"/>
        <v/>
      </c>
      <c r="I41" s="34"/>
      <c r="J41" s="36" t="str">
        <f t="shared" si="5"/>
        <v/>
      </c>
      <c r="K41" s="36"/>
      <c r="L41" s="36"/>
      <c r="M41" s="27"/>
      <c r="N41" s="27"/>
      <c r="O41" s="32" t="str">
        <f t="shared" si="8"/>
        <v/>
      </c>
      <c r="P41" s="37" t="str">
        <f t="shared" si="59"/>
        <v/>
      </c>
      <c r="Q41" s="32"/>
      <c r="R41" s="32"/>
      <c r="S41" s="10"/>
      <c r="T41" s="138" t="str">
        <f t="shared" si="10"/>
        <v/>
      </c>
      <c r="U41" s="7" t="str">
        <f t="shared" si="11"/>
        <v/>
      </c>
      <c r="V41" s="8" t="str">
        <f t="shared" si="12"/>
        <v/>
      </c>
      <c r="W41" s="6" t="str">
        <f t="shared" si="13"/>
        <v/>
      </c>
      <c r="X41" s="7" t="str">
        <f t="shared" si="14"/>
        <v/>
      </c>
      <c r="Y41" s="7" t="str">
        <f t="shared" si="15"/>
        <v/>
      </c>
      <c r="Z41" s="9" t="str">
        <f t="shared" si="60"/>
        <v/>
      </c>
      <c r="AA41" s="28"/>
      <c r="AB41" s="28"/>
      <c r="AC41" s="28"/>
      <c r="AD41" s="54">
        <v>1</v>
      </c>
      <c r="AE41" s="55">
        <f>COUNTIFS($C41,"1",E41,"&gt;0")</f>
        <v>0</v>
      </c>
      <c r="AF41" s="55">
        <f t="shared" si="17"/>
        <v>0</v>
      </c>
      <c r="AG41" s="55">
        <f t="shared" si="18"/>
        <v>0</v>
      </c>
      <c r="AH41" s="56">
        <f t="shared" si="19"/>
        <v>0</v>
      </c>
      <c r="AI41" s="54">
        <v>2</v>
      </c>
      <c r="AJ41" s="55">
        <f>COUNTIFS($C41,"2",J41,"&gt;0")</f>
        <v>0</v>
      </c>
      <c r="AK41" s="55">
        <f t="shared" si="20"/>
        <v>0</v>
      </c>
      <c r="AL41" s="55">
        <f t="shared" si="21"/>
        <v>0</v>
      </c>
      <c r="AM41" s="56">
        <f t="shared" si="22"/>
        <v>0</v>
      </c>
      <c r="AN41" s="54">
        <v>3</v>
      </c>
      <c r="AO41" s="52">
        <f t="shared" si="57"/>
        <v>0</v>
      </c>
      <c r="AP41" s="55">
        <f t="shared" si="23"/>
        <v>0</v>
      </c>
      <c r="AQ41" s="55">
        <f t="shared" si="24"/>
        <v>0</v>
      </c>
      <c r="AR41" s="56">
        <f t="shared" si="25"/>
        <v>0</v>
      </c>
      <c r="AS41" s="54">
        <v>4</v>
      </c>
      <c r="AT41" s="52">
        <f t="shared" si="55"/>
        <v>0</v>
      </c>
      <c r="AU41" s="55">
        <f t="shared" si="26"/>
        <v>0</v>
      </c>
      <c r="AV41" s="55">
        <f t="shared" si="27"/>
        <v>0</v>
      </c>
      <c r="AW41" s="56">
        <f t="shared" si="28"/>
        <v>0</v>
      </c>
      <c r="AX41" s="54">
        <v>5</v>
      </c>
      <c r="AY41" s="52">
        <f t="shared" si="62"/>
        <v>0</v>
      </c>
      <c r="AZ41" s="55">
        <f t="shared" si="29"/>
        <v>0</v>
      </c>
      <c r="BA41" s="55">
        <f t="shared" si="30"/>
        <v>0</v>
      </c>
      <c r="BB41" s="56">
        <f t="shared" si="31"/>
        <v>0</v>
      </c>
      <c r="BC41" s="28"/>
      <c r="BD41" s="54">
        <v>1</v>
      </c>
      <c r="BE41" s="55">
        <f t="shared" si="63"/>
        <v>0</v>
      </c>
      <c r="BF41" s="55">
        <f t="shared" si="64"/>
        <v>0</v>
      </c>
      <c r="BG41" s="55">
        <f t="shared" si="65"/>
        <v>0</v>
      </c>
      <c r="BH41" s="56">
        <f t="shared" si="66"/>
        <v>0</v>
      </c>
      <c r="BI41" s="54">
        <v>2</v>
      </c>
      <c r="BJ41" s="55">
        <f t="shared" si="67"/>
        <v>0</v>
      </c>
      <c r="BK41" s="55">
        <f t="shared" si="68"/>
        <v>0</v>
      </c>
      <c r="BL41" s="55">
        <f t="shared" si="69"/>
        <v>0</v>
      </c>
      <c r="BM41" s="56">
        <f t="shared" si="70"/>
        <v>0</v>
      </c>
      <c r="BN41" s="54">
        <v>3</v>
      </c>
      <c r="BO41" s="55">
        <f t="shared" si="71"/>
        <v>0</v>
      </c>
      <c r="BP41" s="55">
        <f t="shared" si="72"/>
        <v>0</v>
      </c>
      <c r="BQ41" s="55">
        <f t="shared" si="73"/>
        <v>0</v>
      </c>
      <c r="BR41" s="56">
        <f t="shared" si="74"/>
        <v>0</v>
      </c>
      <c r="BS41" s="54">
        <v>4</v>
      </c>
      <c r="BT41" s="55">
        <f t="shared" si="75"/>
        <v>0</v>
      </c>
      <c r="BU41" s="55">
        <f t="shared" si="76"/>
        <v>0</v>
      </c>
      <c r="BV41" s="55">
        <f t="shared" si="77"/>
        <v>0</v>
      </c>
      <c r="BW41" s="56">
        <f t="shared" si="78"/>
        <v>0</v>
      </c>
      <c r="BX41" s="54">
        <v>5</v>
      </c>
      <c r="BY41" s="55">
        <f t="shared" si="79"/>
        <v>0</v>
      </c>
      <c r="BZ41" s="55">
        <f t="shared" si="80"/>
        <v>0</v>
      </c>
      <c r="CA41" s="55">
        <f t="shared" si="81"/>
        <v>0</v>
      </c>
      <c r="CB41" s="56">
        <f t="shared" si="82"/>
        <v>0</v>
      </c>
    </row>
    <row r="42" spans="1:80" ht="18" customHeight="1" thickBot="1">
      <c r="A42" s="35"/>
      <c r="B42" s="38"/>
      <c r="C42" s="32"/>
      <c r="D42" s="32"/>
      <c r="E42" s="32"/>
      <c r="F42" s="32"/>
      <c r="G42" s="32" t="str">
        <f t="shared" si="58"/>
        <v/>
      </c>
      <c r="H42" s="37" t="str">
        <f t="shared" ref="H42" si="83">IF(C42&gt;0,T42+U42+V42,"")</f>
        <v/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43"/>
      <c r="AE42" s="144">
        <f>SUM(AE16:AE41)</f>
        <v>1</v>
      </c>
      <c r="AF42" s="144">
        <f>SUM(AF16:AF41)</f>
        <v>186</v>
      </c>
      <c r="AG42" s="144">
        <f>SUM(AG16:AG41)</f>
        <v>281</v>
      </c>
      <c r="AH42" s="145">
        <f>SUM(AH16:AH41)</f>
        <v>3</v>
      </c>
      <c r="AI42" s="146"/>
      <c r="AJ42" s="144">
        <f t="shared" ref="AJ42:CB42" si="84">SUM(AJ16:AJ41)</f>
        <v>0</v>
      </c>
      <c r="AK42" s="144">
        <f t="shared" si="84"/>
        <v>0</v>
      </c>
      <c r="AL42" s="144">
        <f t="shared" si="84"/>
        <v>0</v>
      </c>
      <c r="AM42" s="145">
        <f t="shared" si="84"/>
        <v>0</v>
      </c>
      <c r="AN42" s="146"/>
      <c r="AO42" s="144">
        <f>SUM(AO16:AO41)</f>
        <v>0</v>
      </c>
      <c r="AP42" s="144">
        <f t="shared" si="84"/>
        <v>0</v>
      </c>
      <c r="AQ42" s="144">
        <f t="shared" si="84"/>
        <v>0</v>
      </c>
      <c r="AR42" s="145">
        <f t="shared" si="84"/>
        <v>0</v>
      </c>
      <c r="AS42" s="146"/>
      <c r="AT42" s="144">
        <f t="shared" si="84"/>
        <v>1</v>
      </c>
      <c r="AU42" s="144">
        <f t="shared" si="84"/>
        <v>172</v>
      </c>
      <c r="AV42" s="144">
        <f t="shared" si="84"/>
        <v>281</v>
      </c>
      <c r="AW42" s="145">
        <f>SUM(AW16:AW41)</f>
        <v>3</v>
      </c>
      <c r="AX42" s="146"/>
      <c r="AY42" s="144">
        <f t="shared" si="84"/>
        <v>2</v>
      </c>
      <c r="AZ42" s="144">
        <f t="shared" si="84"/>
        <v>349</v>
      </c>
      <c r="BA42" s="144">
        <f t="shared" si="84"/>
        <v>526</v>
      </c>
      <c r="BB42" s="145">
        <f t="shared" si="84"/>
        <v>6</v>
      </c>
      <c r="BC42" s="57"/>
      <c r="BD42" s="143"/>
      <c r="BE42" s="144">
        <f t="shared" si="84"/>
        <v>1</v>
      </c>
      <c r="BF42" s="144">
        <f t="shared" si="84"/>
        <v>159</v>
      </c>
      <c r="BG42" s="144">
        <f t="shared" si="84"/>
        <v>258</v>
      </c>
      <c r="BH42" s="145">
        <f t="shared" si="84"/>
        <v>0</v>
      </c>
      <c r="BI42" s="146"/>
      <c r="BJ42" s="144">
        <f t="shared" si="84"/>
        <v>1</v>
      </c>
      <c r="BK42" s="144">
        <f t="shared" si="84"/>
        <v>63</v>
      </c>
      <c r="BL42" s="144">
        <f t="shared" si="84"/>
        <v>212</v>
      </c>
      <c r="BM42" s="145">
        <f t="shared" si="84"/>
        <v>0</v>
      </c>
      <c r="BN42" s="146"/>
      <c r="BO42" s="144">
        <f t="shared" si="84"/>
        <v>1</v>
      </c>
      <c r="BP42" s="144">
        <f t="shared" si="84"/>
        <v>148</v>
      </c>
      <c r="BQ42" s="144">
        <f t="shared" si="84"/>
        <v>269</v>
      </c>
      <c r="BR42" s="145">
        <f t="shared" si="84"/>
        <v>0</v>
      </c>
      <c r="BS42" s="146"/>
      <c r="BT42" s="144">
        <f t="shared" si="84"/>
        <v>0</v>
      </c>
      <c r="BU42" s="144">
        <f t="shared" si="84"/>
        <v>0</v>
      </c>
      <c r="BV42" s="144">
        <f t="shared" si="84"/>
        <v>0</v>
      </c>
      <c r="BW42" s="145">
        <f t="shared" si="84"/>
        <v>0</v>
      </c>
      <c r="BX42" s="146"/>
      <c r="BY42" s="144">
        <f t="shared" si="84"/>
        <v>1</v>
      </c>
      <c r="BZ42" s="144">
        <f t="shared" si="84"/>
        <v>162</v>
      </c>
      <c r="CA42" s="144">
        <f t="shared" si="84"/>
        <v>257</v>
      </c>
      <c r="CB42" s="145">
        <f t="shared" si="84"/>
        <v>0</v>
      </c>
    </row>
    <row r="43" spans="1:80" ht="29.25" customHeight="1">
      <c r="A43" s="32"/>
      <c r="B43" s="32"/>
      <c r="C43" s="32"/>
      <c r="D43" s="258" t="s">
        <v>91</v>
      </c>
      <c r="E43" s="259"/>
      <c r="F43" s="259"/>
      <c r="G43" s="259"/>
      <c r="H43" s="259"/>
      <c r="I43" s="259"/>
      <c r="J43" s="259"/>
      <c r="K43" s="259"/>
      <c r="L43" s="260"/>
      <c r="M43" s="32"/>
      <c r="N43" s="32"/>
      <c r="O43" s="32"/>
      <c r="P43" s="32"/>
      <c r="Q43" s="32"/>
      <c r="R43" s="32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80" ht="9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80" ht="20.25" customHeight="1">
      <c r="A45" s="28"/>
      <c r="B45" s="261" t="s">
        <v>130</v>
      </c>
      <c r="C45" s="261"/>
      <c r="D45" s="257" t="s">
        <v>86</v>
      </c>
      <c r="E45" s="257"/>
      <c r="F45" s="257"/>
      <c r="G45" s="257"/>
      <c r="H45" s="257"/>
      <c r="I45" s="28"/>
      <c r="J45" s="39" t="s">
        <v>38</v>
      </c>
      <c r="K45" s="39"/>
      <c r="L45" s="264" t="s">
        <v>39</v>
      </c>
      <c r="M45" s="264"/>
      <c r="N45" s="41"/>
      <c r="O45" s="265" t="s">
        <v>127</v>
      </c>
      <c r="P45" s="265"/>
      <c r="Q45" s="28"/>
      <c r="R45" s="28"/>
      <c r="S45" s="10"/>
      <c r="T45" s="10"/>
      <c r="U45" s="10" t="s">
        <v>52</v>
      </c>
      <c r="V45" s="10"/>
      <c r="W45" s="72" t="s">
        <v>83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 t="s">
        <v>36</v>
      </c>
      <c r="AJ45" s="279" t="s">
        <v>38</v>
      </c>
      <c r="AK45" s="279"/>
      <c r="AL45" s="274" t="s">
        <v>39</v>
      </c>
      <c r="AM45" s="274"/>
      <c r="AN45" s="274"/>
      <c r="AO45" s="274" t="s">
        <v>127</v>
      </c>
      <c r="AP45" s="274"/>
      <c r="AQ45" s="274"/>
      <c r="AR45" s="274"/>
      <c r="AS45" s="72"/>
      <c r="AT45" s="10" t="s">
        <v>84</v>
      </c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80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72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80" ht="28.5" customHeight="1">
      <c r="A47" s="28"/>
      <c r="B47" s="150">
        <v>1</v>
      </c>
      <c r="C47" s="151" t="s">
        <v>128</v>
      </c>
      <c r="D47" s="248" t="str">
        <f>VLOOKUP(B47,U$47:AG$55,3,0)</f>
        <v>PREISCH</v>
      </c>
      <c r="E47" s="249"/>
      <c r="F47" s="249"/>
      <c r="G47" s="249"/>
      <c r="H47" s="250"/>
      <c r="I47" s="39"/>
      <c r="J47" s="42">
        <f>VLOOKUP(B47,U$47:AR$55,16,0)</f>
        <v>3</v>
      </c>
      <c r="K47" s="41"/>
      <c r="L47" s="262">
        <f>VLOOKUP(B47,U$47:AR$55,18,0)</f>
        <v>6</v>
      </c>
      <c r="M47" s="263"/>
      <c r="N47" s="28"/>
      <c r="O47" s="266">
        <f>VLOOKUP(B47,U$47:AR$55,21,0)</f>
        <v>1294</v>
      </c>
      <c r="P47" s="267"/>
      <c r="Q47" s="28"/>
      <c r="R47" s="28"/>
      <c r="S47" s="10"/>
      <c r="T47" s="10"/>
      <c r="U47" s="25">
        <f>RANK(AT47,AT$47:AV$55)</f>
        <v>2</v>
      </c>
      <c r="V47" s="98"/>
      <c r="W47" s="276" t="str">
        <f>N2</f>
        <v>AINGERAY</v>
      </c>
      <c r="X47" s="277"/>
      <c r="Y47" s="277"/>
      <c r="Z47" s="277"/>
      <c r="AA47" s="277"/>
      <c r="AB47" s="277"/>
      <c r="AC47" s="277"/>
      <c r="AD47" s="277"/>
      <c r="AE47" s="277"/>
      <c r="AF47" s="277"/>
      <c r="AG47" s="278"/>
      <c r="AH47" s="99"/>
      <c r="AI47" s="100">
        <v>1</v>
      </c>
      <c r="AJ47" s="280">
        <f>AE42+BE42</f>
        <v>2</v>
      </c>
      <c r="AK47" s="281"/>
      <c r="AL47" s="240">
        <f>AH42+BH42</f>
        <v>3</v>
      </c>
      <c r="AM47" s="241"/>
      <c r="AN47" s="242"/>
      <c r="AO47" s="240">
        <f>AF42+AG42+BF42+BG42</f>
        <v>884</v>
      </c>
      <c r="AP47" s="241"/>
      <c r="AQ47" s="241"/>
      <c r="AR47" s="242"/>
      <c r="AS47" s="25"/>
      <c r="AT47" s="239">
        <f>AL47+(AO47/10000)-0.00001</f>
        <v>3.08839</v>
      </c>
      <c r="AU47" s="239"/>
      <c r="AV47" s="23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80" ht="15.9" customHeight="1">
      <c r="A48" s="28"/>
      <c r="B48" s="28"/>
      <c r="C48" s="40"/>
      <c r="D48" s="41"/>
      <c r="E48" s="41"/>
      <c r="F48" s="41"/>
      <c r="G48" s="41"/>
      <c r="H48" s="41"/>
      <c r="I48" s="39"/>
      <c r="J48" s="41"/>
      <c r="K48" s="41"/>
      <c r="L48" s="41"/>
      <c r="M48" s="41"/>
      <c r="N48" s="28"/>
      <c r="O48" s="39"/>
      <c r="P48" s="39"/>
      <c r="Q48" s="28"/>
      <c r="R48" s="28"/>
      <c r="S48" s="10"/>
      <c r="T48" s="10"/>
      <c r="U48" s="25"/>
      <c r="V48" s="9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0"/>
      <c r="AJ48" s="102"/>
      <c r="AK48" s="102"/>
      <c r="AL48" s="103"/>
      <c r="AM48" s="103"/>
      <c r="AN48" s="103"/>
      <c r="AO48" s="103"/>
      <c r="AP48" s="103"/>
      <c r="AQ48" s="103"/>
      <c r="AR48" s="103"/>
      <c r="AS48" s="98"/>
      <c r="AT48" s="166"/>
      <c r="AU48" s="166"/>
      <c r="AV48" s="166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24.9" customHeight="1">
      <c r="A49" s="28"/>
      <c r="B49" s="150">
        <v>2</v>
      </c>
      <c r="C49" s="151" t="s">
        <v>129</v>
      </c>
      <c r="D49" s="251" t="str">
        <f>VLOOKUP(B49,U$47:AG$55,3,0)</f>
        <v>AINGERAY</v>
      </c>
      <c r="E49" s="252"/>
      <c r="F49" s="252"/>
      <c r="G49" s="252"/>
      <c r="H49" s="253"/>
      <c r="I49" s="39"/>
      <c r="J49" s="42">
        <f>VLOOKUP(B49,U$47:AR$55,16,0)</f>
        <v>2</v>
      </c>
      <c r="K49" s="41"/>
      <c r="L49" s="262">
        <f>VLOOKUP(B49,U$47:AN$55,18,0)</f>
        <v>3</v>
      </c>
      <c r="M49" s="263"/>
      <c r="N49" s="28"/>
      <c r="O49" s="266">
        <f>VLOOKUP(B49,U$47:AR$55,21,0)</f>
        <v>884</v>
      </c>
      <c r="P49" s="267"/>
      <c r="Q49" s="28"/>
      <c r="R49" s="28"/>
      <c r="S49" s="10"/>
      <c r="T49" s="10"/>
      <c r="U49" s="25">
        <f>RANK(AT49,AT$47:AV$55)</f>
        <v>5</v>
      </c>
      <c r="V49" s="98"/>
      <c r="W49" s="276" t="str">
        <f>N4</f>
        <v>AVRAINVILLE</v>
      </c>
      <c r="X49" s="277"/>
      <c r="Y49" s="277"/>
      <c r="Z49" s="277"/>
      <c r="AA49" s="277"/>
      <c r="AB49" s="277"/>
      <c r="AC49" s="277"/>
      <c r="AD49" s="277"/>
      <c r="AE49" s="277"/>
      <c r="AF49" s="277"/>
      <c r="AG49" s="278"/>
      <c r="AH49" s="99"/>
      <c r="AI49" s="100">
        <v>2</v>
      </c>
      <c r="AJ49" s="280">
        <f>AJ42+BJ42</f>
        <v>1</v>
      </c>
      <c r="AK49" s="281"/>
      <c r="AL49" s="240">
        <f>AM42+BM42</f>
        <v>0</v>
      </c>
      <c r="AM49" s="241"/>
      <c r="AN49" s="242"/>
      <c r="AO49" s="240">
        <f>AK42+AL42+BK42+BL42</f>
        <v>275</v>
      </c>
      <c r="AP49" s="241"/>
      <c r="AQ49" s="241"/>
      <c r="AR49" s="242"/>
      <c r="AS49" s="25"/>
      <c r="AT49" s="239">
        <f>AL49+(AO49/10000)-0.00002</f>
        <v>2.7480000000000001E-2</v>
      </c>
      <c r="AU49" s="239"/>
      <c r="AV49" s="23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5.9" customHeight="1">
      <c r="A50" s="28"/>
      <c r="B50" s="28"/>
      <c r="C50" s="40"/>
      <c r="D50" s="104"/>
      <c r="E50" s="104"/>
      <c r="F50" s="104"/>
      <c r="G50" s="104"/>
      <c r="H50" s="104"/>
      <c r="I50" s="39"/>
      <c r="J50" s="41"/>
      <c r="K50" s="41"/>
      <c r="L50" s="41"/>
      <c r="M50" s="41"/>
      <c r="N50" s="28"/>
      <c r="O50" s="39"/>
      <c r="P50" s="39"/>
      <c r="Q50" s="28"/>
      <c r="R50" s="28"/>
      <c r="S50" s="10"/>
      <c r="T50" s="10"/>
      <c r="U50" s="25"/>
      <c r="V50" s="98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0"/>
      <c r="AJ50" s="102"/>
      <c r="AK50" s="102"/>
      <c r="AL50" s="103"/>
      <c r="AM50" s="103"/>
      <c r="AN50" s="103"/>
      <c r="AO50" s="103"/>
      <c r="AP50" s="103"/>
      <c r="AQ50" s="103"/>
      <c r="AR50" s="103"/>
      <c r="AS50" s="98"/>
      <c r="AT50" s="166"/>
      <c r="AU50" s="166"/>
      <c r="AV50" s="166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24.9" customHeight="1">
      <c r="A51" s="28"/>
      <c r="B51" s="150">
        <v>3</v>
      </c>
      <c r="C51" s="151" t="s">
        <v>129</v>
      </c>
      <c r="D51" s="251" t="str">
        <f>VLOOKUP(B51,U$47:AG$55,3,0)</f>
        <v>FAULQUEMONT</v>
      </c>
      <c r="E51" s="252"/>
      <c r="F51" s="252"/>
      <c r="G51" s="252"/>
      <c r="H51" s="253"/>
      <c r="I51" s="39"/>
      <c r="J51" s="42">
        <f>VLOOKUP(B51,U$47:AR$55,16,0)</f>
        <v>1</v>
      </c>
      <c r="K51" s="41"/>
      <c r="L51" s="262">
        <f>VLOOKUP(B51,U$47:AN$55,18,0)</f>
        <v>3</v>
      </c>
      <c r="M51" s="263"/>
      <c r="N51" s="28"/>
      <c r="O51" s="266">
        <f>VLOOKUP(B51,U$47:AR$55,21,0)</f>
        <v>453</v>
      </c>
      <c r="P51" s="267"/>
      <c r="Q51" s="28"/>
      <c r="R51" s="28"/>
      <c r="S51" s="10"/>
      <c r="T51" s="10"/>
      <c r="U51" s="25">
        <f>RANK(AT51,AT$47:AV$55)</f>
        <v>4</v>
      </c>
      <c r="V51" s="98"/>
      <c r="W51" s="276" t="str">
        <f>N6</f>
        <v>COMBLES</v>
      </c>
      <c r="X51" s="277"/>
      <c r="Y51" s="277"/>
      <c r="Z51" s="277"/>
      <c r="AA51" s="277"/>
      <c r="AB51" s="277"/>
      <c r="AC51" s="277"/>
      <c r="AD51" s="277"/>
      <c r="AE51" s="277"/>
      <c r="AF51" s="277"/>
      <c r="AG51" s="278"/>
      <c r="AH51" s="99"/>
      <c r="AI51" s="100">
        <v>3</v>
      </c>
      <c r="AJ51" s="280">
        <f>AO42+BO42</f>
        <v>1</v>
      </c>
      <c r="AK51" s="281"/>
      <c r="AL51" s="240">
        <f>AR42+BR42</f>
        <v>0</v>
      </c>
      <c r="AM51" s="241"/>
      <c r="AN51" s="242"/>
      <c r="AO51" s="240">
        <f>AP42+AQ42+BP42+BQ42</f>
        <v>417</v>
      </c>
      <c r="AP51" s="241"/>
      <c r="AQ51" s="241"/>
      <c r="AR51" s="242"/>
      <c r="AS51" s="25"/>
      <c r="AT51" s="239">
        <f>AL51+(AO51/10000)-0.00003</f>
        <v>4.1669999999999999E-2</v>
      </c>
      <c r="AU51" s="239"/>
      <c r="AV51" s="23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5.9" customHeight="1">
      <c r="A52" s="28"/>
      <c r="B52" s="28"/>
      <c r="C52" s="40"/>
      <c r="D52" s="104"/>
      <c r="E52" s="104"/>
      <c r="F52" s="104"/>
      <c r="G52" s="104"/>
      <c r="H52" s="104"/>
      <c r="I52" s="39"/>
      <c r="J52" s="41"/>
      <c r="K52" s="41"/>
      <c r="L52" s="41"/>
      <c r="M52" s="41"/>
      <c r="N52" s="28"/>
      <c r="O52" s="39"/>
      <c r="P52" s="39"/>
      <c r="Q52" s="28"/>
      <c r="R52" s="28"/>
      <c r="S52" s="10"/>
      <c r="T52" s="10"/>
      <c r="U52" s="25"/>
      <c r="V52" s="98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0"/>
      <c r="AJ52" s="102"/>
      <c r="AK52" s="102"/>
      <c r="AL52" s="103"/>
      <c r="AM52" s="103"/>
      <c r="AN52" s="103"/>
      <c r="AO52" s="103"/>
      <c r="AP52" s="103"/>
      <c r="AQ52" s="103"/>
      <c r="AR52" s="103"/>
      <c r="AS52" s="98"/>
      <c r="AT52" s="166"/>
      <c r="AU52" s="166"/>
      <c r="AV52" s="166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0" ht="24.9" customHeight="1">
      <c r="A53" s="28"/>
      <c r="B53" s="150">
        <v>4</v>
      </c>
      <c r="C53" s="151" t="s">
        <v>129</v>
      </c>
      <c r="D53" s="251" t="str">
        <f>VLOOKUP(B53,U$47:AG$55,3,0)</f>
        <v>COMBLES</v>
      </c>
      <c r="E53" s="252"/>
      <c r="F53" s="252"/>
      <c r="G53" s="252"/>
      <c r="H53" s="253"/>
      <c r="I53" s="39"/>
      <c r="J53" s="42">
        <f>VLOOKUP(B53,U$47:AR$55,16,0)</f>
        <v>1</v>
      </c>
      <c r="K53" s="41"/>
      <c r="L53" s="262">
        <f>VLOOKUP(B53,U$47:AN$55,18,0)</f>
        <v>0</v>
      </c>
      <c r="M53" s="263"/>
      <c r="N53" s="28"/>
      <c r="O53" s="266">
        <f>VLOOKUP(B53,U$47:AR$55,21,0)</f>
        <v>417</v>
      </c>
      <c r="P53" s="267"/>
      <c r="Q53" s="28"/>
      <c r="R53" s="28"/>
      <c r="S53" s="10"/>
      <c r="T53" s="10"/>
      <c r="U53" s="25">
        <f>RANK(AT53,AT$47:AV$55)</f>
        <v>3</v>
      </c>
      <c r="V53" s="98"/>
      <c r="W53" s="276" t="str">
        <f>N8</f>
        <v>FAULQUEMONT</v>
      </c>
      <c r="X53" s="277"/>
      <c r="Y53" s="277"/>
      <c r="Z53" s="277"/>
      <c r="AA53" s="277"/>
      <c r="AB53" s="277"/>
      <c r="AC53" s="277"/>
      <c r="AD53" s="277"/>
      <c r="AE53" s="277"/>
      <c r="AF53" s="277"/>
      <c r="AG53" s="278"/>
      <c r="AH53" s="99"/>
      <c r="AI53" s="100">
        <v>4</v>
      </c>
      <c r="AJ53" s="280">
        <f>AT42+BT42</f>
        <v>1</v>
      </c>
      <c r="AK53" s="281"/>
      <c r="AL53" s="240">
        <f>AW42+BW42</f>
        <v>3</v>
      </c>
      <c r="AM53" s="241"/>
      <c r="AN53" s="242"/>
      <c r="AO53" s="240">
        <f>AU42+AV42+BU42+BV42</f>
        <v>453</v>
      </c>
      <c r="AP53" s="241"/>
      <c r="AQ53" s="241"/>
      <c r="AR53" s="242"/>
      <c r="AS53" s="25"/>
      <c r="AT53" s="239">
        <f>AL53+(AO53/10000)-0.00004</f>
        <v>3.0452600000000003</v>
      </c>
      <c r="AU53" s="239"/>
      <c r="AV53" s="23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ht="15.9" customHeight="1">
      <c r="A54" s="28"/>
      <c r="B54" s="28"/>
      <c r="C54" s="40"/>
      <c r="D54" s="104"/>
      <c r="E54" s="104"/>
      <c r="F54" s="104"/>
      <c r="G54" s="104"/>
      <c r="H54" s="104"/>
      <c r="I54" s="39"/>
      <c r="J54" s="41"/>
      <c r="K54" s="41"/>
      <c r="L54" s="41"/>
      <c r="M54" s="41"/>
      <c r="N54" s="28"/>
      <c r="O54" s="39"/>
      <c r="P54" s="39"/>
      <c r="Q54" s="28"/>
      <c r="R54" s="28"/>
      <c r="S54" s="10"/>
      <c r="T54" s="10"/>
      <c r="U54" s="25"/>
      <c r="V54" s="98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0"/>
      <c r="AJ54" s="102"/>
      <c r="AK54" s="102"/>
      <c r="AL54" s="103"/>
      <c r="AM54" s="103"/>
      <c r="AN54" s="103"/>
      <c r="AO54" s="103"/>
      <c r="AP54" s="103"/>
      <c r="AQ54" s="103"/>
      <c r="AR54" s="103"/>
      <c r="AS54" s="98"/>
      <c r="AT54" s="166"/>
      <c r="AU54" s="166"/>
      <c r="AV54" s="166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 ht="24.9" customHeight="1">
      <c r="A55" s="28"/>
      <c r="B55" s="150">
        <v>5</v>
      </c>
      <c r="C55" s="151" t="s">
        <v>129</v>
      </c>
      <c r="D55" s="251" t="str">
        <f>VLOOKUP(B55,U$47:AG$55,3,0)</f>
        <v>AVRAINVILLE</v>
      </c>
      <c r="E55" s="252"/>
      <c r="F55" s="252"/>
      <c r="G55" s="252"/>
      <c r="H55" s="253"/>
      <c r="I55" s="39"/>
      <c r="J55" s="42">
        <f>VLOOKUP(B55,U$47:AR$55,16,0)</f>
        <v>1</v>
      </c>
      <c r="K55" s="41"/>
      <c r="L55" s="262">
        <f>VLOOKUP(B55,U$47:AN$55,18,0)</f>
        <v>0</v>
      </c>
      <c r="M55" s="263"/>
      <c r="N55" s="28"/>
      <c r="O55" s="266">
        <f>VLOOKUP(B55,U$47:AR$55,21,0)</f>
        <v>275</v>
      </c>
      <c r="P55" s="267"/>
      <c r="Q55" s="28"/>
      <c r="R55" s="28"/>
      <c r="S55" s="10"/>
      <c r="T55" s="10"/>
      <c r="U55" s="25">
        <f>RANK(AT55,AT$47:AV$55)</f>
        <v>1</v>
      </c>
      <c r="V55" s="98"/>
      <c r="W55" s="276" t="str">
        <f>N10</f>
        <v>PREISCH</v>
      </c>
      <c r="X55" s="277"/>
      <c r="Y55" s="277"/>
      <c r="Z55" s="277"/>
      <c r="AA55" s="277"/>
      <c r="AB55" s="277"/>
      <c r="AC55" s="277"/>
      <c r="AD55" s="277"/>
      <c r="AE55" s="277"/>
      <c r="AF55" s="277"/>
      <c r="AG55" s="278"/>
      <c r="AH55" s="99"/>
      <c r="AI55" s="100">
        <v>5</v>
      </c>
      <c r="AJ55" s="280">
        <f>AY42+BY42</f>
        <v>3</v>
      </c>
      <c r="AK55" s="281"/>
      <c r="AL55" s="240">
        <f>BB42+CB42</f>
        <v>6</v>
      </c>
      <c r="AM55" s="241"/>
      <c r="AN55" s="242"/>
      <c r="AO55" s="240">
        <f>AZ42+BA42+BZ42+CA42</f>
        <v>1294</v>
      </c>
      <c r="AP55" s="241"/>
      <c r="AQ55" s="241"/>
      <c r="AR55" s="242"/>
      <c r="AS55" s="25"/>
      <c r="AT55" s="239">
        <f>AL55+(AO55/10000)-0.00005</f>
        <v>6.1293500000000005</v>
      </c>
      <c r="AU55" s="239"/>
      <c r="AV55" s="23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  <row r="57" spans="1:60"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</row>
  </sheetData>
  <sheetProtection password="CCF3" sheet="1" objects="1" scenarios="1"/>
  <mergeCells count="97">
    <mergeCell ref="W55:AG55"/>
    <mergeCell ref="AJ45:AK45"/>
    <mergeCell ref="AJ47:AK47"/>
    <mergeCell ref="AJ49:AK49"/>
    <mergeCell ref="AJ51:AK51"/>
    <mergeCell ref="AJ53:AK53"/>
    <mergeCell ref="AJ55:AK55"/>
    <mergeCell ref="AD10:BB10"/>
    <mergeCell ref="W47:AG47"/>
    <mergeCell ref="W49:AG49"/>
    <mergeCell ref="W51:AG51"/>
    <mergeCell ref="W53:AG53"/>
    <mergeCell ref="AN13:AR13"/>
    <mergeCell ref="AL49:AN49"/>
    <mergeCell ref="AO53:AR53"/>
    <mergeCell ref="AT53:AV53"/>
    <mergeCell ref="O55:P55"/>
    <mergeCell ref="U10:Y10"/>
    <mergeCell ref="BD10:CA10"/>
    <mergeCell ref="I12:I15"/>
    <mergeCell ref="D53:H53"/>
    <mergeCell ref="AO49:AR49"/>
    <mergeCell ref="AT49:AV49"/>
    <mergeCell ref="AL51:AN51"/>
    <mergeCell ref="AO51:AR51"/>
    <mergeCell ref="AT51:AV51"/>
    <mergeCell ref="BD13:BH13"/>
    <mergeCell ref="BI13:BM13"/>
    <mergeCell ref="BN13:BR13"/>
    <mergeCell ref="BS13:BW13"/>
    <mergeCell ref="AL45:AN45"/>
    <mergeCell ref="AO45:AR45"/>
    <mergeCell ref="O45:P45"/>
    <mergeCell ref="O47:P47"/>
    <mergeCell ref="O49:P49"/>
    <mergeCell ref="O51:P51"/>
    <mergeCell ref="O53:P53"/>
    <mergeCell ref="D47:H47"/>
    <mergeCell ref="D49:H49"/>
    <mergeCell ref="D51:H51"/>
    <mergeCell ref="C12:C15"/>
    <mergeCell ref="D55:H55"/>
    <mergeCell ref="D45:H45"/>
    <mergeCell ref="D43:L43"/>
    <mergeCell ref="B45:C45"/>
    <mergeCell ref="L47:M47"/>
    <mergeCell ref="L49:M49"/>
    <mergeCell ref="L51:M51"/>
    <mergeCell ref="L53:M53"/>
    <mergeCell ref="L55:M55"/>
    <mergeCell ref="L45:M45"/>
    <mergeCell ref="J27:L27"/>
    <mergeCell ref="J28:L28"/>
    <mergeCell ref="T13:V13"/>
    <mergeCell ref="W13:Z13"/>
    <mergeCell ref="AD13:AH13"/>
    <mergeCell ref="AI13:AM13"/>
    <mergeCell ref="AL53:AN53"/>
    <mergeCell ref="AL55:AN55"/>
    <mergeCell ref="AO55:AR55"/>
    <mergeCell ref="AT55:AV55"/>
    <mergeCell ref="AS13:AW13"/>
    <mergeCell ref="AX13:BB13"/>
    <mergeCell ref="BX13:CB13"/>
    <mergeCell ref="AT47:AV47"/>
    <mergeCell ref="AL47:AN47"/>
    <mergeCell ref="AO47:AR47"/>
    <mergeCell ref="D3:D10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A12:A15"/>
    <mergeCell ref="N2:P2"/>
    <mergeCell ref="N4:P4"/>
    <mergeCell ref="N6:P6"/>
    <mergeCell ref="N8:P8"/>
    <mergeCell ref="N10:P10"/>
    <mergeCell ref="M13:O13"/>
    <mergeCell ref="J15:L15"/>
    <mergeCell ref="G6:L10"/>
    <mergeCell ref="B13:B15"/>
    <mergeCell ref="E13:G13"/>
    <mergeCell ref="J34:L34"/>
    <mergeCell ref="J35:L35"/>
    <mergeCell ref="J29:L29"/>
    <mergeCell ref="J30:L30"/>
    <mergeCell ref="J31:L31"/>
    <mergeCell ref="J32:L32"/>
    <mergeCell ref="J33:L33"/>
  </mergeCells>
  <pageMargins left="0.31496062992125984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C57"/>
  <sheetViews>
    <sheetView topLeftCell="A31" zoomScaleNormal="100" workbookViewId="0">
      <selection activeCell="O19" sqref="O19"/>
    </sheetView>
  </sheetViews>
  <sheetFormatPr baseColWidth="10" defaultRowHeight="14.4" outlineLevelCol="1"/>
  <cols>
    <col min="1" max="1" width="3.109375" customWidth="1"/>
    <col min="2" max="2" width="6" customWidth="1"/>
    <col min="3" max="3" width="4.33203125" customWidth="1"/>
    <col min="4" max="4" width="15.6640625" customWidth="1"/>
    <col min="5" max="6" width="4.6640625" customWidth="1"/>
    <col min="7" max="8" width="5.6640625" customWidth="1"/>
    <col min="9" max="9" width="4.5546875" customWidth="1"/>
    <col min="10" max="10" width="4.6640625" customWidth="1"/>
    <col min="11" max="11" width="9.6640625" customWidth="1"/>
    <col min="12" max="12" width="2.6640625" customWidth="1"/>
    <col min="13" max="14" width="4.6640625" customWidth="1"/>
    <col min="15" max="16" width="5.6640625" customWidth="1"/>
    <col min="17" max="18" width="2.109375" customWidth="1"/>
    <col min="19" max="19" width="2.109375" hidden="1" customWidth="1" outlineLevel="1"/>
    <col min="20" max="26" width="6.6640625" hidden="1" customWidth="1" outlineLevel="1"/>
    <col min="27" max="27" width="1.6640625" hidden="1" customWidth="1" outlineLevel="1"/>
    <col min="28" max="28" width="2" hidden="1" customWidth="1" outlineLevel="1"/>
    <col min="29" max="29" width="1.88671875" hidden="1" customWidth="1" outlineLevel="1"/>
    <col min="30" max="31" width="2.6640625" hidden="1" customWidth="1" outlineLevel="1"/>
    <col min="32" max="33" width="4.6640625" hidden="1" customWidth="1" outlineLevel="1"/>
    <col min="34" max="34" width="3.6640625" hidden="1" customWidth="1" outlineLevel="1"/>
    <col min="35" max="36" width="2.6640625" hidden="1" customWidth="1" outlineLevel="1"/>
    <col min="37" max="38" width="4.6640625" hidden="1" customWidth="1" outlineLevel="1"/>
    <col min="39" max="39" width="3.6640625" hidden="1" customWidth="1" outlineLevel="1"/>
    <col min="40" max="41" width="2.6640625" hidden="1" customWidth="1" outlineLevel="1"/>
    <col min="42" max="43" width="4.6640625" hidden="1" customWidth="1" outlineLevel="1"/>
    <col min="44" max="44" width="3.6640625" hidden="1" customWidth="1" outlineLevel="1"/>
    <col min="45" max="46" width="2.6640625" hidden="1" customWidth="1" outlineLevel="1"/>
    <col min="47" max="48" width="4.6640625" hidden="1" customWidth="1" outlineLevel="1"/>
    <col min="49" max="49" width="3.6640625" hidden="1" customWidth="1" outlineLevel="1"/>
    <col min="50" max="51" width="2.6640625" hidden="1" customWidth="1" outlineLevel="1"/>
    <col min="52" max="53" width="4.6640625" hidden="1" customWidth="1" outlineLevel="1"/>
    <col min="54" max="54" width="3.6640625" hidden="1" customWidth="1" outlineLevel="1"/>
    <col min="55" max="55" width="3.109375" hidden="1" customWidth="1" outlineLevel="1"/>
    <col min="56" max="57" width="2.6640625" hidden="1" customWidth="1" outlineLevel="1"/>
    <col min="58" max="59" width="4.6640625" hidden="1" customWidth="1" outlineLevel="1"/>
    <col min="60" max="60" width="3.6640625" hidden="1" customWidth="1" outlineLevel="1"/>
    <col min="61" max="62" width="2.6640625" hidden="1" customWidth="1" outlineLevel="1"/>
    <col min="63" max="64" width="4.6640625" hidden="1" customWidth="1" outlineLevel="1"/>
    <col min="65" max="65" width="3.6640625" hidden="1" customWidth="1" outlineLevel="1"/>
    <col min="66" max="67" width="2.6640625" hidden="1" customWidth="1" outlineLevel="1"/>
    <col min="68" max="69" width="4.6640625" hidden="1" customWidth="1" outlineLevel="1"/>
    <col min="70" max="70" width="3.6640625" hidden="1" customWidth="1" outlineLevel="1"/>
    <col min="71" max="72" width="2.6640625" hidden="1" customWidth="1" outlineLevel="1"/>
    <col min="73" max="74" width="4.6640625" hidden="1" customWidth="1" outlineLevel="1"/>
    <col min="75" max="75" width="3.6640625" hidden="1" customWidth="1" outlineLevel="1"/>
    <col min="76" max="77" width="2.6640625" hidden="1" customWidth="1" outlineLevel="1"/>
    <col min="78" max="79" width="4.6640625" hidden="1" customWidth="1" outlineLevel="1"/>
    <col min="80" max="80" width="3.6640625" hidden="1" customWidth="1" outlineLevel="1"/>
    <col min="81" max="81" width="11.5546875" collapsed="1"/>
  </cols>
  <sheetData>
    <row r="1" spans="1:80" ht="3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 ht="15" customHeight="1">
      <c r="A2" s="32"/>
      <c r="B2" s="32"/>
      <c r="C2" s="32"/>
      <c r="D2" s="32"/>
      <c r="E2" s="32"/>
      <c r="F2" s="32"/>
      <c r="G2" s="107"/>
      <c r="H2" s="107"/>
      <c r="I2" s="107"/>
      <c r="J2" s="107"/>
      <c r="K2" s="107"/>
      <c r="L2" s="107"/>
      <c r="M2" s="105">
        <v>1</v>
      </c>
      <c r="N2" s="225" t="s">
        <v>9</v>
      </c>
      <c r="O2" s="225"/>
      <c r="P2" s="226"/>
      <c r="Q2" s="32"/>
      <c r="R2" s="32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 ht="3" customHeight="1">
      <c r="A3" s="32"/>
      <c r="B3" s="32"/>
      <c r="C3" s="32"/>
      <c r="D3" s="243" t="s">
        <v>87</v>
      </c>
      <c r="E3" s="32"/>
      <c r="F3" s="107"/>
      <c r="G3" s="107"/>
      <c r="H3" s="107"/>
      <c r="I3" s="107"/>
      <c r="J3" s="107"/>
      <c r="K3" s="107"/>
      <c r="L3" s="107"/>
      <c r="M3" s="105"/>
      <c r="N3" s="221"/>
      <c r="O3" s="221"/>
      <c r="P3" s="221"/>
      <c r="Q3" s="32"/>
      <c r="R3" s="32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5" customHeight="1">
      <c r="A4" s="32"/>
      <c r="B4" s="32"/>
      <c r="C4" s="32"/>
      <c r="D4" s="243"/>
      <c r="E4" s="32"/>
      <c r="F4" s="107"/>
      <c r="G4" s="107"/>
      <c r="H4" s="107"/>
      <c r="I4" s="107"/>
      <c r="J4" s="107"/>
      <c r="K4" s="107"/>
      <c r="L4" s="107"/>
      <c r="M4" s="105">
        <v>2</v>
      </c>
      <c r="N4" s="225" t="s">
        <v>53</v>
      </c>
      <c r="O4" s="225"/>
      <c r="P4" s="226"/>
      <c r="Q4" s="32"/>
      <c r="R4" s="3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0" ht="3" customHeight="1">
      <c r="A5" s="32"/>
      <c r="B5" s="32"/>
      <c r="C5" s="32"/>
      <c r="D5" s="243"/>
      <c r="E5" s="158"/>
      <c r="F5" s="159"/>
      <c r="G5" s="160"/>
      <c r="H5" s="160"/>
      <c r="I5" s="160"/>
      <c r="J5" s="160"/>
      <c r="K5" s="160"/>
      <c r="L5" s="161"/>
      <c r="M5" s="105"/>
      <c r="N5" s="221"/>
      <c r="O5" s="221"/>
      <c r="P5" s="221"/>
      <c r="Q5" s="32"/>
      <c r="R5" s="3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5" customHeight="1">
      <c r="A6" s="32"/>
      <c r="B6" s="32"/>
      <c r="C6" s="32"/>
      <c r="D6" s="243"/>
      <c r="E6" s="162"/>
      <c r="F6" s="163"/>
      <c r="G6" s="231" t="s">
        <v>115</v>
      </c>
      <c r="H6" s="231"/>
      <c r="I6" s="231"/>
      <c r="J6" s="231"/>
      <c r="K6" s="231"/>
      <c r="L6" s="232"/>
      <c r="M6" s="105">
        <v>3</v>
      </c>
      <c r="N6" s="225" t="s">
        <v>4</v>
      </c>
      <c r="O6" s="225"/>
      <c r="P6" s="226"/>
      <c r="Q6" s="32"/>
      <c r="R6" s="3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" customHeight="1">
      <c r="A7" s="32"/>
      <c r="B7" s="32"/>
      <c r="C7" s="32"/>
      <c r="D7" s="243"/>
      <c r="E7" s="162"/>
      <c r="F7" s="163"/>
      <c r="G7" s="231"/>
      <c r="H7" s="231"/>
      <c r="I7" s="231"/>
      <c r="J7" s="231"/>
      <c r="K7" s="231"/>
      <c r="L7" s="232"/>
      <c r="M7" s="105"/>
      <c r="N7" s="221"/>
      <c r="O7" s="221"/>
      <c r="P7" s="221"/>
      <c r="Q7" s="32"/>
      <c r="R7" s="3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5" customHeight="1">
      <c r="A8" s="32"/>
      <c r="B8" s="32"/>
      <c r="C8" s="32"/>
      <c r="D8" s="243"/>
      <c r="E8" s="162"/>
      <c r="F8" s="163"/>
      <c r="G8" s="231"/>
      <c r="H8" s="231"/>
      <c r="I8" s="231"/>
      <c r="J8" s="231"/>
      <c r="K8" s="231"/>
      <c r="L8" s="232"/>
      <c r="M8" s="105">
        <v>4</v>
      </c>
      <c r="N8" s="225" t="s">
        <v>77</v>
      </c>
      <c r="O8" s="225"/>
      <c r="P8" s="226"/>
      <c r="Q8" s="32"/>
      <c r="R8" s="3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3" customHeight="1">
      <c r="A9" s="32"/>
      <c r="B9" s="32"/>
      <c r="C9" s="32"/>
      <c r="D9" s="243"/>
      <c r="E9" s="162"/>
      <c r="F9" s="163"/>
      <c r="G9" s="231"/>
      <c r="H9" s="231"/>
      <c r="I9" s="231"/>
      <c r="J9" s="231"/>
      <c r="K9" s="231"/>
      <c r="L9" s="232"/>
      <c r="M9" s="105"/>
      <c r="N9" s="221"/>
      <c r="O9" s="221"/>
      <c r="P9" s="221"/>
      <c r="Q9" s="32"/>
      <c r="R9" s="3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ht="16.5" customHeight="1" thickBot="1">
      <c r="A10" s="32"/>
      <c r="B10" s="32"/>
      <c r="C10" s="32"/>
      <c r="D10" s="243"/>
      <c r="E10" s="164"/>
      <c r="F10" s="165"/>
      <c r="G10" s="233"/>
      <c r="H10" s="233"/>
      <c r="I10" s="233"/>
      <c r="J10" s="233"/>
      <c r="K10" s="233"/>
      <c r="L10" s="234"/>
      <c r="M10" s="105">
        <v>5</v>
      </c>
      <c r="N10" s="225" t="s">
        <v>51</v>
      </c>
      <c r="O10" s="225"/>
      <c r="P10" s="226"/>
      <c r="Q10" s="32"/>
      <c r="R10" s="32"/>
      <c r="S10" s="28"/>
      <c r="T10" s="10"/>
      <c r="U10" s="268" t="s">
        <v>92</v>
      </c>
      <c r="V10" s="268"/>
      <c r="W10" s="268"/>
      <c r="X10" s="268"/>
      <c r="Y10" s="268"/>
      <c r="Z10" s="10"/>
      <c r="AA10" s="28"/>
      <c r="AB10" s="28"/>
      <c r="AC10" s="28"/>
      <c r="AD10" s="275" t="s">
        <v>80</v>
      </c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8"/>
      <c r="BD10" s="269" t="s">
        <v>90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70"/>
      <c r="BY10" s="270"/>
      <c r="BZ10" s="270"/>
      <c r="CA10" s="270"/>
      <c r="CB10" s="28"/>
    </row>
    <row r="11" spans="1:80" ht="6" customHeight="1" thickTop="1">
      <c r="A11" s="32"/>
      <c r="B11" s="32"/>
      <c r="C11" s="32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57"/>
      <c r="T11" s="10"/>
      <c r="U11" s="125"/>
      <c r="V11" s="125"/>
      <c r="W11" s="125"/>
      <c r="X11" s="125"/>
      <c r="Y11" s="125"/>
      <c r="Z11" s="10"/>
      <c r="AA11" s="28"/>
      <c r="AB11" s="28"/>
      <c r="AC11" s="28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28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28"/>
    </row>
    <row r="12" spans="1:80" ht="6.75" customHeight="1" thickBot="1">
      <c r="A12" s="224" t="s">
        <v>114</v>
      </c>
      <c r="B12" s="32"/>
      <c r="C12" s="254" t="s">
        <v>89</v>
      </c>
      <c r="D12" s="109"/>
      <c r="E12" s="108"/>
      <c r="F12" s="110"/>
      <c r="G12" s="110"/>
      <c r="H12" s="111"/>
      <c r="I12" s="271" t="s">
        <v>89</v>
      </c>
      <c r="J12" s="110"/>
      <c r="K12" s="110"/>
      <c r="L12" s="110"/>
      <c r="M12" s="108"/>
      <c r="N12" s="108"/>
      <c r="O12" s="108"/>
      <c r="P12" s="108"/>
      <c r="Q12" s="115"/>
      <c r="R12" s="32"/>
      <c r="S12" s="28"/>
      <c r="T12" s="10"/>
      <c r="U12" s="10"/>
      <c r="V12" s="10"/>
      <c r="W12" s="10"/>
      <c r="X12" s="10"/>
      <c r="Y12" s="10"/>
      <c r="Z12" s="10"/>
      <c r="AA12" s="28"/>
      <c r="AB12" s="28"/>
      <c r="AC12" s="28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15.75" customHeight="1" thickBot="1">
      <c r="A13" s="224"/>
      <c r="B13" s="235">
        <v>2019</v>
      </c>
      <c r="C13" s="255"/>
      <c r="D13" s="32"/>
      <c r="E13" s="227" t="s">
        <v>82</v>
      </c>
      <c r="F13" s="228"/>
      <c r="G13" s="229"/>
      <c r="H13" s="112"/>
      <c r="I13" s="272"/>
      <c r="J13" s="32"/>
      <c r="K13" s="32"/>
      <c r="L13" s="32"/>
      <c r="M13" s="227" t="s">
        <v>82</v>
      </c>
      <c r="N13" s="228"/>
      <c r="O13" s="229"/>
      <c r="P13" s="32"/>
      <c r="Q13" s="112"/>
      <c r="R13" s="32"/>
      <c r="S13" s="28"/>
      <c r="T13" s="245" t="s">
        <v>48</v>
      </c>
      <c r="U13" s="246"/>
      <c r="V13" s="247"/>
      <c r="W13" s="245" t="s">
        <v>44</v>
      </c>
      <c r="X13" s="246"/>
      <c r="Y13" s="246"/>
      <c r="Z13" s="247"/>
      <c r="AA13" s="28"/>
      <c r="AB13" s="28"/>
      <c r="AC13" s="28"/>
      <c r="AD13" s="236" t="str">
        <f>W47</f>
        <v>AMNEVILLE</v>
      </c>
      <c r="AE13" s="237"/>
      <c r="AF13" s="237"/>
      <c r="AG13" s="237"/>
      <c r="AH13" s="238"/>
      <c r="AI13" s="236" t="str">
        <f>W49</f>
        <v>BITCHE</v>
      </c>
      <c r="AJ13" s="237"/>
      <c r="AK13" s="237"/>
      <c r="AL13" s="237"/>
      <c r="AM13" s="238"/>
      <c r="AN13" s="236" t="str">
        <f>W51</f>
        <v>EPINAL</v>
      </c>
      <c r="AO13" s="237"/>
      <c r="AP13" s="237"/>
      <c r="AQ13" s="237"/>
      <c r="AR13" s="238"/>
      <c r="AS13" s="236" t="str">
        <f>W53</f>
        <v>GAO - MARLY</v>
      </c>
      <c r="AT13" s="237"/>
      <c r="AU13" s="237"/>
      <c r="AV13" s="237"/>
      <c r="AW13" s="238"/>
      <c r="AX13" s="236" t="str">
        <f>W55</f>
        <v>MADINE</v>
      </c>
      <c r="AY13" s="237"/>
      <c r="AZ13" s="237"/>
      <c r="BA13" s="237"/>
      <c r="BB13" s="238"/>
      <c r="BC13" s="28"/>
      <c r="BD13" s="236" t="str">
        <f>AD13</f>
        <v>AMNEVILLE</v>
      </c>
      <c r="BE13" s="237"/>
      <c r="BF13" s="237"/>
      <c r="BG13" s="237"/>
      <c r="BH13" s="238"/>
      <c r="BI13" s="236" t="str">
        <f t="shared" ref="BI13" si="0">AI13</f>
        <v>BITCHE</v>
      </c>
      <c r="BJ13" s="237"/>
      <c r="BK13" s="237"/>
      <c r="BL13" s="237"/>
      <c r="BM13" s="238"/>
      <c r="BN13" s="236" t="str">
        <f t="shared" ref="BN13" si="1">AN13</f>
        <v>EPINAL</v>
      </c>
      <c r="BO13" s="237"/>
      <c r="BP13" s="237"/>
      <c r="BQ13" s="237"/>
      <c r="BR13" s="238"/>
      <c r="BS13" s="236" t="str">
        <f t="shared" ref="BS13" si="2">AS13</f>
        <v>GAO - MARLY</v>
      </c>
      <c r="BT13" s="237"/>
      <c r="BU13" s="237"/>
      <c r="BV13" s="237"/>
      <c r="BW13" s="238"/>
      <c r="BX13" s="236" t="str">
        <f t="shared" ref="BX13" si="3">AX13</f>
        <v>MADINE</v>
      </c>
      <c r="BY13" s="237"/>
      <c r="BZ13" s="237"/>
      <c r="CA13" s="237"/>
      <c r="CB13" s="238"/>
    </row>
    <row r="14" spans="1:80" ht="3.9" customHeight="1" thickBot="1">
      <c r="A14" s="224"/>
      <c r="B14" s="235"/>
      <c r="C14" s="255"/>
      <c r="D14" s="32"/>
      <c r="E14" s="36"/>
      <c r="F14" s="36"/>
      <c r="G14" s="36"/>
      <c r="H14" s="112"/>
      <c r="I14" s="272"/>
      <c r="J14" s="32"/>
      <c r="K14" s="32"/>
      <c r="L14" s="32"/>
      <c r="M14" s="33"/>
      <c r="N14" s="33"/>
      <c r="O14" s="33"/>
      <c r="P14" s="32"/>
      <c r="Q14" s="112"/>
      <c r="R14" s="32"/>
      <c r="S14" s="28"/>
      <c r="T14" s="30"/>
      <c r="U14" s="25"/>
      <c r="V14" s="31"/>
      <c r="W14" s="30"/>
      <c r="X14" s="25"/>
      <c r="Y14" s="25"/>
      <c r="Z14" s="31"/>
      <c r="AA14" s="28"/>
      <c r="AB14" s="28"/>
      <c r="AC14" s="28"/>
      <c r="AD14" s="44"/>
      <c r="AE14" s="44"/>
      <c r="AF14" s="44"/>
      <c r="AG14" s="44"/>
      <c r="AH14" s="44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4"/>
      <c r="AY14" s="44"/>
      <c r="AZ14" s="44"/>
      <c r="BA14" s="44"/>
      <c r="BB14" s="44"/>
      <c r="BC14" s="28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ht="18" customHeight="1" thickBot="1">
      <c r="A15" s="224"/>
      <c r="B15" s="235"/>
      <c r="C15" s="256"/>
      <c r="D15" s="113" t="s">
        <v>79</v>
      </c>
      <c r="E15" s="113" t="s">
        <v>41</v>
      </c>
      <c r="F15" s="113" t="s">
        <v>40</v>
      </c>
      <c r="G15" s="113" t="s">
        <v>43</v>
      </c>
      <c r="H15" s="114" t="s">
        <v>39</v>
      </c>
      <c r="I15" s="273"/>
      <c r="J15" s="230" t="s">
        <v>81</v>
      </c>
      <c r="K15" s="230"/>
      <c r="L15" s="230"/>
      <c r="M15" s="113" t="s">
        <v>41</v>
      </c>
      <c r="N15" s="113" t="s">
        <v>40</v>
      </c>
      <c r="O15" s="113" t="s">
        <v>43</v>
      </c>
      <c r="P15" s="116" t="s">
        <v>39</v>
      </c>
      <c r="Q15" s="117"/>
      <c r="R15" s="32"/>
      <c r="S15" s="28"/>
      <c r="T15" s="11" t="s">
        <v>45</v>
      </c>
      <c r="U15" s="12" t="s">
        <v>46</v>
      </c>
      <c r="V15" s="13" t="s">
        <v>47</v>
      </c>
      <c r="W15" s="11" t="s">
        <v>45</v>
      </c>
      <c r="X15" s="12" t="s">
        <v>46</v>
      </c>
      <c r="Y15" s="12" t="s">
        <v>47</v>
      </c>
      <c r="Z15" s="13" t="s">
        <v>49</v>
      </c>
      <c r="AA15" s="28"/>
      <c r="AB15" s="28"/>
      <c r="AC15" s="28"/>
      <c r="AD15" s="46" t="s">
        <v>36</v>
      </c>
      <c r="AE15" s="95" t="s">
        <v>113</v>
      </c>
      <c r="AF15" s="97" t="s">
        <v>45</v>
      </c>
      <c r="AG15" s="97" t="s">
        <v>46</v>
      </c>
      <c r="AH15" s="47" t="s">
        <v>85</v>
      </c>
      <c r="AI15" s="46" t="s">
        <v>36</v>
      </c>
      <c r="AJ15" s="95" t="s">
        <v>113</v>
      </c>
      <c r="AK15" s="97" t="s">
        <v>45</v>
      </c>
      <c r="AL15" s="97" t="s">
        <v>46</v>
      </c>
      <c r="AM15" s="47" t="s">
        <v>85</v>
      </c>
      <c r="AN15" s="46" t="s">
        <v>36</v>
      </c>
      <c r="AO15" s="95" t="s">
        <v>113</v>
      </c>
      <c r="AP15" s="97" t="s">
        <v>45</v>
      </c>
      <c r="AQ15" s="97" t="s">
        <v>46</v>
      </c>
      <c r="AR15" s="47" t="s">
        <v>85</v>
      </c>
      <c r="AS15" s="46" t="s">
        <v>36</v>
      </c>
      <c r="AT15" s="95" t="s">
        <v>113</v>
      </c>
      <c r="AU15" s="97" t="s">
        <v>45</v>
      </c>
      <c r="AV15" s="97" t="s">
        <v>46</v>
      </c>
      <c r="AW15" s="47" t="s">
        <v>85</v>
      </c>
      <c r="AX15" s="46" t="s">
        <v>36</v>
      </c>
      <c r="AY15" s="95" t="s">
        <v>113</v>
      </c>
      <c r="AZ15" s="97" t="s">
        <v>45</v>
      </c>
      <c r="BA15" s="97" t="s">
        <v>46</v>
      </c>
      <c r="BB15" s="47" t="s">
        <v>85</v>
      </c>
      <c r="BC15" s="28"/>
      <c r="BD15" s="46" t="s">
        <v>36</v>
      </c>
      <c r="BE15" s="95" t="s">
        <v>113</v>
      </c>
      <c r="BF15" s="97" t="s">
        <v>45</v>
      </c>
      <c r="BG15" s="97" t="s">
        <v>46</v>
      </c>
      <c r="BH15" s="47" t="s">
        <v>85</v>
      </c>
      <c r="BI15" s="46" t="s">
        <v>36</v>
      </c>
      <c r="BJ15" s="95" t="s">
        <v>113</v>
      </c>
      <c r="BK15" s="97" t="s">
        <v>45</v>
      </c>
      <c r="BL15" s="97" t="s">
        <v>46</v>
      </c>
      <c r="BM15" s="47" t="s">
        <v>85</v>
      </c>
      <c r="BN15" s="46" t="s">
        <v>36</v>
      </c>
      <c r="BO15" s="95" t="s">
        <v>113</v>
      </c>
      <c r="BP15" s="97" t="s">
        <v>45</v>
      </c>
      <c r="BQ15" s="97" t="s">
        <v>46</v>
      </c>
      <c r="BR15" s="47" t="s">
        <v>85</v>
      </c>
      <c r="BS15" s="46" t="s">
        <v>36</v>
      </c>
      <c r="BT15" s="95" t="s">
        <v>113</v>
      </c>
      <c r="BU15" s="97" t="s">
        <v>45</v>
      </c>
      <c r="BV15" s="97" t="s">
        <v>46</v>
      </c>
      <c r="BW15" s="47" t="s">
        <v>85</v>
      </c>
      <c r="BX15" s="46" t="s">
        <v>36</v>
      </c>
      <c r="BY15" s="95" t="s">
        <v>113</v>
      </c>
      <c r="BZ15" s="97" t="s">
        <v>45</v>
      </c>
      <c r="CA15" s="97" t="s">
        <v>46</v>
      </c>
      <c r="CB15" s="47" t="s">
        <v>85</v>
      </c>
    </row>
    <row r="16" spans="1:80" ht="18" customHeight="1">
      <c r="A16" s="35">
        <v>1</v>
      </c>
      <c r="B16" s="106">
        <v>43559</v>
      </c>
      <c r="C16" s="127">
        <v>2</v>
      </c>
      <c r="D16" s="128" t="str">
        <f t="shared" ref="D16:D41" si="4">IF(C16=1,$W$47,IF(C16=2,$W$49,IF(C16=3,$W$51,IF(C16=4,$W$53,IF(C16=5,$W$55,"")))))</f>
        <v>BITCHE</v>
      </c>
      <c r="E16" s="129">
        <v>139</v>
      </c>
      <c r="F16" s="129">
        <v>260</v>
      </c>
      <c r="G16" s="108">
        <f>IF(E16&gt;0,E16+F16,"")</f>
        <v>399</v>
      </c>
      <c r="H16" s="130">
        <f>IF(E16&gt;0,T16+U16+V16,"")</f>
        <v>3</v>
      </c>
      <c r="I16" s="127">
        <v>1</v>
      </c>
      <c r="J16" s="244" t="str">
        <f t="shared" ref="J16:J41" si="5">IF(I16=1,$W$47,IF(I16=2,$W$49,IF(I16=3,$W$51,IF(I16=4,$W$53,IF(I16=5,$W$55,"")))))</f>
        <v>AMNEVILLE</v>
      </c>
      <c r="K16" s="244"/>
      <c r="L16" s="244"/>
      <c r="M16" s="129">
        <v>130</v>
      </c>
      <c r="N16" s="27">
        <v>249</v>
      </c>
      <c r="O16" s="108">
        <f>IF(M16&gt;0,M16+N16,"")</f>
        <v>379</v>
      </c>
      <c r="P16" s="139">
        <f>IF(M16&gt;0,W16+X16+Y16+Z16,"")</f>
        <v>0</v>
      </c>
      <c r="Q16" s="115"/>
      <c r="R16" s="32"/>
      <c r="S16" s="28"/>
      <c r="T16" s="6">
        <f>IF(E16="","",IF(E16&gt;M16,1,IF(E16=M16,0.5,0)))</f>
        <v>1</v>
      </c>
      <c r="U16" s="7">
        <f>IF(F16="","",IF(F16&gt;N16,1,IF(F16=N16,0.5,0)))</f>
        <v>1</v>
      </c>
      <c r="V16" s="8">
        <f>IF(G16="","",IF(G16&gt;O16,1,IF(G16=O16,0.5,0)))</f>
        <v>1</v>
      </c>
      <c r="W16" s="6">
        <f>IF(M16="","",IF(M16&gt;E16,1,IF(M16=E16,0.5,0)))</f>
        <v>0</v>
      </c>
      <c r="X16" s="7">
        <f>IF(N16="","",IF(N16&gt;F16,1,IF(N16=F16,0.5,0)))</f>
        <v>0</v>
      </c>
      <c r="Y16" s="7">
        <f>IF(O16="","",IF(O16&gt;G16,1,IF(O16=G16,0.5,0)))</f>
        <v>0</v>
      </c>
      <c r="Z16" s="9">
        <f>IF(O16="","",IF(O16&gt;G16,1,IF(O16=G16,0.5,0)))</f>
        <v>0</v>
      </c>
      <c r="AA16" s="28"/>
      <c r="AB16" s="28"/>
      <c r="AC16" s="28"/>
      <c r="AD16" s="48">
        <v>1</v>
      </c>
      <c r="AE16" s="96">
        <f>COUNTIFS($C16,"1",$E16,"&gt;0")</f>
        <v>0</v>
      </c>
      <c r="AF16" s="49">
        <f>IF($C16=AD16,VLOOKUP(AD16,$C16:$F16,3,FALSE),0)</f>
        <v>0</v>
      </c>
      <c r="AG16" s="49">
        <f>IF($C16=AD16,VLOOKUP(AD16,$C16:$F16,4,FALSE),0)</f>
        <v>0</v>
      </c>
      <c r="AH16" s="50">
        <f>IF($C16=AD16,VLOOKUP(AD16,$C16:$H16,6,FALSE),0)</f>
        <v>0</v>
      </c>
      <c r="AI16" s="48">
        <v>2</v>
      </c>
      <c r="AJ16" s="96">
        <f>COUNTIFS($C16,"2",$E16,"&gt;0")</f>
        <v>1</v>
      </c>
      <c r="AK16" s="49">
        <f>IF($C16=AI16,VLOOKUP(AI16,$C16:$F16,3,FALSE),0)</f>
        <v>139</v>
      </c>
      <c r="AL16" s="49">
        <f>IF($C16=AI16,VLOOKUP(AI16,$C16:$F16,4,FALSE),0)</f>
        <v>260</v>
      </c>
      <c r="AM16" s="50">
        <f>IF($C16=AI16,VLOOKUP(AI16,$C16:$H16,6,FALSE),0)</f>
        <v>3</v>
      </c>
      <c r="AN16" s="48">
        <v>3</v>
      </c>
      <c r="AO16" s="96">
        <f>COUNTIFS($C16,"3",$E16,"&gt;0")</f>
        <v>0</v>
      </c>
      <c r="AP16" s="49">
        <f>IF($C16=AN16,VLOOKUP(AN16,$C16:$F16,3,FALSE),0)</f>
        <v>0</v>
      </c>
      <c r="AQ16" s="49">
        <f>IF($C16=AN16,VLOOKUP(AN16,$C16:$F16,4,FALSE),0)</f>
        <v>0</v>
      </c>
      <c r="AR16" s="50">
        <f>IF($C16=AN16,VLOOKUP(AN16,$C16:$H16,6,FALSE),0)</f>
        <v>0</v>
      </c>
      <c r="AS16" s="48">
        <v>4</v>
      </c>
      <c r="AT16" s="96">
        <f>COUNTIFS($C16,"4",$E16,"&gt;0")</f>
        <v>0</v>
      </c>
      <c r="AU16" s="49">
        <f>IF($C16=AS16,VLOOKUP(AS16,$C16:$F16,3,FALSE),0)</f>
        <v>0</v>
      </c>
      <c r="AV16" s="49">
        <f>IF($C16=AS16,VLOOKUP(AS16,$C16:$F16,4,FALSE),0)</f>
        <v>0</v>
      </c>
      <c r="AW16" s="50">
        <f>IF($C16=AS16,VLOOKUP(AS16,$C16:$H16,6,FALSE),0)</f>
        <v>0</v>
      </c>
      <c r="AX16" s="48">
        <v>5</v>
      </c>
      <c r="AY16" s="96">
        <f>COUNTIFS($C16,"5",$E16,"&gt;0")</f>
        <v>0</v>
      </c>
      <c r="AZ16" s="49">
        <f>IF($C16=AX16,VLOOKUP(AX16,$C16:$F16,3,FALSE),0)</f>
        <v>0</v>
      </c>
      <c r="BA16" s="49">
        <f>IF($C16=AX16,VLOOKUP(AX16,$C16:$F16,4,FALSE),0)</f>
        <v>0</v>
      </c>
      <c r="BB16" s="50">
        <f>IF($C16=AX16,VLOOKUP(AX16,$C16:$H16,6,FALSE),0)</f>
        <v>0</v>
      </c>
      <c r="BC16" s="28"/>
      <c r="BD16" s="147">
        <v>1</v>
      </c>
      <c r="BE16" s="148">
        <f>COUNTIFS($I16,"1",$M16,"&gt;0")</f>
        <v>1</v>
      </c>
      <c r="BF16" s="148">
        <f>IF($I16=BD16,VLOOKUP(BD16,$I16:$N16,5,FALSE),0)</f>
        <v>130</v>
      </c>
      <c r="BG16" s="148">
        <f>IF($I16=BD16,VLOOKUP(BD16,$I16:$N16,6,FALSE),0)</f>
        <v>249</v>
      </c>
      <c r="BH16" s="149">
        <f>IF($I16=BD16,VLOOKUP(BD16,$I16:$P16,8,FALSE),0)</f>
        <v>0</v>
      </c>
      <c r="BI16" s="147">
        <v>2</v>
      </c>
      <c r="BJ16" s="148">
        <f>COUNTIFS($I16,"2",$M16,"&gt;0")</f>
        <v>0</v>
      </c>
      <c r="BK16" s="148">
        <f>IF($I16=BI16,VLOOKUP(BI16,$I16:$N16,5,FALSE),0)</f>
        <v>0</v>
      </c>
      <c r="BL16" s="148">
        <f>IF($I16=BI16,VLOOKUP(BI16,$I16:$N16,6,FALSE),0)</f>
        <v>0</v>
      </c>
      <c r="BM16" s="149">
        <f>IF($I16=BI16,VLOOKUP(BI16,$I16:$P16,8,FALSE),0)</f>
        <v>0</v>
      </c>
      <c r="BN16" s="147">
        <v>3</v>
      </c>
      <c r="BO16" s="148">
        <f>COUNTIFS($I16,"3",$M16,"&gt;0")</f>
        <v>0</v>
      </c>
      <c r="BP16" s="148">
        <f>IF($I16=BN16,VLOOKUP(BN16,$I16:$N16,5,FALSE),0)</f>
        <v>0</v>
      </c>
      <c r="BQ16" s="148">
        <f>IF($I16=BN16,VLOOKUP(BN16,$I16:$N16,6,FALSE),0)</f>
        <v>0</v>
      </c>
      <c r="BR16" s="149">
        <f>IF($I16=BN16,VLOOKUP(BN16,$I16:$P16,8,FALSE),0)</f>
        <v>0</v>
      </c>
      <c r="BS16" s="147">
        <v>4</v>
      </c>
      <c r="BT16" s="148">
        <f>COUNTIFS($I16,"4",$M16,"&gt;0")</f>
        <v>0</v>
      </c>
      <c r="BU16" s="148">
        <f>IF($I16=BS16,VLOOKUP(BS16,$I16:$N16,5,FALSE),0)</f>
        <v>0</v>
      </c>
      <c r="BV16" s="148">
        <f>IF($I16=BS16,VLOOKUP(BS16,$I16:$N16,6,FALSE),0)</f>
        <v>0</v>
      </c>
      <c r="BW16" s="149">
        <f>IF($I16=BS16,VLOOKUP(BS16,$I16:$P16,8,FALSE),0)</f>
        <v>0</v>
      </c>
      <c r="BX16" s="147">
        <v>5</v>
      </c>
      <c r="BY16" s="148">
        <f>COUNTIFS($I16,"5",$M16,"&gt;0")</f>
        <v>0</v>
      </c>
      <c r="BZ16" s="148">
        <f>IF($I16=BX16,VLOOKUP(BX16,$I16:$N16,5,FALSE),0)</f>
        <v>0</v>
      </c>
      <c r="CA16" s="148">
        <f>IF($I16=BX16,VLOOKUP(BX16,$I16:$N16,6,FALSE),0)</f>
        <v>0</v>
      </c>
      <c r="CB16" s="149">
        <f>IF($I16=BX16,VLOOKUP(BX16,$I16:$P16,8,FALSE),0)</f>
        <v>0</v>
      </c>
    </row>
    <row r="17" spans="1:80" ht="18" customHeight="1">
      <c r="A17" s="35">
        <f>A16+1</f>
        <v>2</v>
      </c>
      <c r="B17" s="106">
        <v>43559</v>
      </c>
      <c r="C17" s="131">
        <v>4</v>
      </c>
      <c r="D17" s="36" t="str">
        <f t="shared" si="4"/>
        <v>GAO - MARLY</v>
      </c>
      <c r="E17" s="27">
        <v>155</v>
      </c>
      <c r="F17" s="27">
        <v>284</v>
      </c>
      <c r="G17" s="32">
        <f t="shared" ref="G17:G31" si="6">IF(E17&gt;0,E17+F17,"")</f>
        <v>439</v>
      </c>
      <c r="H17" s="132">
        <f t="shared" ref="H17:H41" si="7">IF(E17&gt;0,T17+U17+V17,"")</f>
        <v>3</v>
      </c>
      <c r="I17" s="131">
        <v>5</v>
      </c>
      <c r="J17" s="222" t="str">
        <f t="shared" si="5"/>
        <v>MADINE</v>
      </c>
      <c r="K17" s="222"/>
      <c r="L17" s="222"/>
      <c r="M17" s="27">
        <v>101</v>
      </c>
      <c r="N17" s="27">
        <v>221</v>
      </c>
      <c r="O17" s="32">
        <f t="shared" ref="O17:O41" si="8">IF(M17&gt;0,M17+N17,"")</f>
        <v>322</v>
      </c>
      <c r="P17" s="37">
        <f t="shared" ref="P17:P35" si="9">IF(M17&gt;0,W17+X17+Y17+Z17,"")</f>
        <v>0</v>
      </c>
      <c r="Q17" s="112"/>
      <c r="R17" s="32"/>
      <c r="S17" s="28"/>
      <c r="T17" s="6">
        <f t="shared" ref="T17:V41" si="10">IF(E17="","",IF(E17&gt;M17,1,IF(E17=M17,0.5,0)))</f>
        <v>1</v>
      </c>
      <c r="U17" s="7">
        <f t="shared" si="10"/>
        <v>1</v>
      </c>
      <c r="V17" s="8">
        <f t="shared" si="10"/>
        <v>1</v>
      </c>
      <c r="W17" s="6">
        <f t="shared" ref="W17:Y41" si="11">IF(M17="","",IF(M17&gt;E17,1,IF(M17=E17,0.5,0)))</f>
        <v>0</v>
      </c>
      <c r="X17" s="7">
        <f t="shared" si="11"/>
        <v>0</v>
      </c>
      <c r="Y17" s="7">
        <f t="shared" si="11"/>
        <v>0</v>
      </c>
      <c r="Z17" s="9">
        <f t="shared" ref="Z17:Z35" si="12">IF(O17="","",IF(O17&gt;G17,1,IF(O17=G17,0.5,0)))</f>
        <v>0</v>
      </c>
      <c r="AA17" s="28"/>
      <c r="AB17" s="28"/>
      <c r="AC17" s="28"/>
      <c r="AD17" s="51">
        <v>1</v>
      </c>
      <c r="AE17" s="52">
        <f>COUNTIFS($C17,"1",E17,"&gt;0")</f>
        <v>0</v>
      </c>
      <c r="AF17" s="52">
        <f t="shared" ref="AF17:AF41" si="13">IF($C17=AD17,VLOOKUP(AD17,$C17:$F17,3,FALSE),0)</f>
        <v>0</v>
      </c>
      <c r="AG17" s="52">
        <f t="shared" ref="AG17:AG41" si="14">IF($C17=AD17,VLOOKUP(AD17,$C17:$F17,4,FALSE),0)</f>
        <v>0</v>
      </c>
      <c r="AH17" s="53">
        <f t="shared" ref="AH17:AH41" si="15">IF($C17=AD17,VLOOKUP(AD17,$C17:$H17,6,FALSE),0)</f>
        <v>0</v>
      </c>
      <c r="AI17" s="51">
        <v>2</v>
      </c>
      <c r="AJ17" s="52">
        <f>COUNTIFS($C17,"2",E17,"&gt;0")</f>
        <v>0</v>
      </c>
      <c r="AK17" s="52">
        <f t="shared" ref="AK17:AK41" si="16">IF($C17=AI17,VLOOKUP(AI17,$C17:$F17,3,FALSE),0)</f>
        <v>0</v>
      </c>
      <c r="AL17" s="52">
        <f t="shared" ref="AL17:AL41" si="17">IF($C17=AI17,VLOOKUP(AI17,$C17:$F17,4,FALSE),0)</f>
        <v>0</v>
      </c>
      <c r="AM17" s="53">
        <f t="shared" ref="AM17:AM41" si="18">IF($C17=AI17,VLOOKUP(AI17,$C17:$H17,6,FALSE),0)</f>
        <v>0</v>
      </c>
      <c r="AN17" s="51">
        <v>3</v>
      </c>
      <c r="AO17" s="52">
        <f>COUNTIFS($C17,"3",E17,"&gt;0")</f>
        <v>0</v>
      </c>
      <c r="AP17" s="52">
        <f t="shared" ref="AP17:AP41" si="19">IF($C17=AN17,VLOOKUP(AN17,$C17:$F17,3,FALSE),0)</f>
        <v>0</v>
      </c>
      <c r="AQ17" s="52">
        <f t="shared" ref="AQ17:AQ41" si="20">IF($C17=AN17,VLOOKUP(AN17,$C17:$F17,4,FALSE),0)</f>
        <v>0</v>
      </c>
      <c r="AR17" s="53">
        <f t="shared" ref="AR17:AR41" si="21">IF($C17=AN17,VLOOKUP(AN17,$C17:$H17,6,FALSE),0)</f>
        <v>0</v>
      </c>
      <c r="AS17" s="51">
        <v>4</v>
      </c>
      <c r="AT17" s="52">
        <f>COUNTIFS($C17,"4",$E17,"&gt;0")</f>
        <v>1</v>
      </c>
      <c r="AU17" s="52">
        <f t="shared" ref="AU17:AU41" si="22">IF($C17=AS17,VLOOKUP(AS17,$C17:$F17,3,FALSE),0)</f>
        <v>155</v>
      </c>
      <c r="AV17" s="52">
        <f t="shared" ref="AV17:AV41" si="23">IF($C17=AS17,VLOOKUP(AS17,$C17:$F17,4,FALSE),0)</f>
        <v>284</v>
      </c>
      <c r="AW17" s="53">
        <f t="shared" ref="AW17:AW41" si="24">IF($C17=AS17,VLOOKUP(AS17,$C17:$H17,6,FALSE),0)</f>
        <v>3</v>
      </c>
      <c r="AX17" s="51">
        <v>5</v>
      </c>
      <c r="AY17" s="52">
        <f>COUNTIFS($C17,"5",$E17,"&gt;0")</f>
        <v>0</v>
      </c>
      <c r="AZ17" s="52">
        <f t="shared" ref="AZ17:AZ41" si="25">IF($C17=AX17,VLOOKUP(AX17,$C17:$F17,3,FALSE),0)</f>
        <v>0</v>
      </c>
      <c r="BA17" s="52">
        <f t="shared" ref="BA17:BA41" si="26">IF($C17=AX17,VLOOKUP(AX17,$C17:$F17,4,FALSE),0)</f>
        <v>0</v>
      </c>
      <c r="BB17" s="53">
        <f t="shared" ref="BB17:BB41" si="27">IF($C17=AX17,VLOOKUP(AX17,$C17:$H17,6,FALSE),0)</f>
        <v>0</v>
      </c>
      <c r="BC17" s="28"/>
      <c r="BD17" s="51">
        <v>1</v>
      </c>
      <c r="BE17" s="52">
        <f t="shared" ref="BE17:BE41" si="28">COUNTIFS($I17,"1",$M17,"&gt;0")</f>
        <v>0</v>
      </c>
      <c r="BF17" s="52">
        <f t="shared" ref="BF17:BF35" si="29">IF($I17=BD17,VLOOKUP(BD17,$I17:$N17,5,FALSE),0)</f>
        <v>0</v>
      </c>
      <c r="BG17" s="52">
        <f t="shared" ref="BG17:BG35" si="30">IF($I17=BD17,VLOOKUP(BD17,$I17:$N17,6,FALSE),0)</f>
        <v>0</v>
      </c>
      <c r="BH17" s="53">
        <f t="shared" ref="BH17:BH35" si="31">IF($I17=BD17,VLOOKUP(BD17,$I17:$P17,8,FALSE),0)</f>
        <v>0</v>
      </c>
      <c r="BI17" s="51">
        <v>2</v>
      </c>
      <c r="BJ17" s="52">
        <f t="shared" ref="BJ17:BJ41" si="32">COUNTIFS($I17,"2",$M17,"&gt;0")</f>
        <v>0</v>
      </c>
      <c r="BK17" s="52">
        <f t="shared" ref="BK17:BK35" si="33">IF($I17=BI17,VLOOKUP(BI17,$I17:$N17,5,FALSE),0)</f>
        <v>0</v>
      </c>
      <c r="BL17" s="52">
        <f t="shared" ref="BL17:BL35" si="34">IF($I17=BI17,VLOOKUP(BI17,$I17:$N17,6,FALSE),0)</f>
        <v>0</v>
      </c>
      <c r="BM17" s="53">
        <f t="shared" ref="BM17:BM35" si="35">IF($I17=BI17,VLOOKUP(BI17,$I17:$P17,8,FALSE),0)</f>
        <v>0</v>
      </c>
      <c r="BN17" s="51">
        <v>3</v>
      </c>
      <c r="BO17" s="52">
        <f t="shared" ref="BO17:BO41" si="36">COUNTIFS($I17,"3",$M17,"&gt;0")</f>
        <v>0</v>
      </c>
      <c r="BP17" s="52">
        <f t="shared" ref="BP17:BP35" si="37">IF($I17=BN17,VLOOKUP(BN17,$I17:$N17,5,FALSE),0)</f>
        <v>0</v>
      </c>
      <c r="BQ17" s="52">
        <f t="shared" ref="BQ17:BQ35" si="38">IF($I17=BN17,VLOOKUP(BN17,$I17:$N17,6,FALSE),0)</f>
        <v>0</v>
      </c>
      <c r="BR17" s="53">
        <f t="shared" ref="BR17:BR35" si="39">IF($I17=BN17,VLOOKUP(BN17,$I17:$P17,8,FALSE),0)</f>
        <v>0</v>
      </c>
      <c r="BS17" s="51">
        <v>4</v>
      </c>
      <c r="BT17" s="52">
        <f t="shared" ref="BT17:BT41" si="40">COUNTIFS($I17,"4",$M17,"&gt;0")</f>
        <v>0</v>
      </c>
      <c r="BU17" s="52">
        <f t="shared" ref="BU17:BU35" si="41">IF($I17=BS17,VLOOKUP(BS17,$I17:$N17,5,FALSE),0)</f>
        <v>0</v>
      </c>
      <c r="BV17" s="52">
        <f t="shared" ref="BV17:BV35" si="42">IF($I17=BS17,VLOOKUP(BS17,$I17:$N17,6,FALSE),0)</f>
        <v>0</v>
      </c>
      <c r="BW17" s="53">
        <f t="shared" ref="BW17:BW35" si="43">IF($I17=BS17,VLOOKUP(BS17,$I17:$P17,8,FALSE),0)</f>
        <v>0</v>
      </c>
      <c r="BX17" s="51">
        <v>5</v>
      </c>
      <c r="BY17" s="52">
        <f t="shared" ref="BY17:BY41" si="44">COUNTIFS($I17,"5",$M17,"&gt;0")</f>
        <v>1</v>
      </c>
      <c r="BZ17" s="52">
        <f t="shared" ref="BZ17:BZ35" si="45">IF($I17=BX17,VLOOKUP(BX17,$I17:$N17,5,FALSE),0)</f>
        <v>101</v>
      </c>
      <c r="CA17" s="52">
        <f t="shared" ref="CA17:CA35" si="46">IF($I17=BX17,VLOOKUP(BX17,$I17:$N17,6,FALSE),0)</f>
        <v>221</v>
      </c>
      <c r="CB17" s="53">
        <f t="shared" ref="CB17:CB35" si="47">IF($I17=BX17,VLOOKUP(BX17,$I17:$P17,8,FALSE),0)</f>
        <v>0</v>
      </c>
    </row>
    <row r="18" spans="1:80" ht="18" customHeight="1">
      <c r="A18" s="35">
        <f t="shared" ref="A18:A41" si="48">A17+1</f>
        <v>3</v>
      </c>
      <c r="B18" s="106">
        <v>43566</v>
      </c>
      <c r="C18" s="131">
        <v>2</v>
      </c>
      <c r="D18" s="36" t="str">
        <f t="shared" si="4"/>
        <v>BITCHE</v>
      </c>
      <c r="E18" s="27">
        <v>150</v>
      </c>
      <c r="F18" s="27">
        <v>277</v>
      </c>
      <c r="G18" s="32">
        <f t="shared" si="6"/>
        <v>427</v>
      </c>
      <c r="H18" s="132">
        <f t="shared" si="7"/>
        <v>3</v>
      </c>
      <c r="I18" s="131">
        <v>5</v>
      </c>
      <c r="J18" s="222" t="str">
        <f t="shared" si="5"/>
        <v>MADINE</v>
      </c>
      <c r="K18" s="222"/>
      <c r="L18" s="222"/>
      <c r="M18" s="27">
        <v>93</v>
      </c>
      <c r="N18" s="27">
        <v>233</v>
      </c>
      <c r="O18" s="32">
        <f t="shared" si="8"/>
        <v>326</v>
      </c>
      <c r="P18" s="37">
        <f t="shared" si="9"/>
        <v>0</v>
      </c>
      <c r="Q18" s="112"/>
      <c r="R18" s="32"/>
      <c r="S18" s="28"/>
      <c r="T18" s="6">
        <f t="shared" si="10"/>
        <v>1</v>
      </c>
      <c r="U18" s="7">
        <f t="shared" si="10"/>
        <v>1</v>
      </c>
      <c r="V18" s="8">
        <f t="shared" si="10"/>
        <v>1</v>
      </c>
      <c r="W18" s="6">
        <f t="shared" si="11"/>
        <v>0</v>
      </c>
      <c r="X18" s="7">
        <f t="shared" si="11"/>
        <v>0</v>
      </c>
      <c r="Y18" s="7">
        <f t="shared" si="11"/>
        <v>0</v>
      </c>
      <c r="Z18" s="9">
        <f t="shared" si="12"/>
        <v>0</v>
      </c>
      <c r="AA18" s="28"/>
      <c r="AB18" s="28"/>
      <c r="AC18" s="28"/>
      <c r="AD18" s="51">
        <v>1</v>
      </c>
      <c r="AE18" s="52">
        <f t="shared" ref="AE18:AE40" si="49">COUNTIFS($C18,"1",E18,"&gt;0")</f>
        <v>0</v>
      </c>
      <c r="AF18" s="52">
        <f t="shared" si="13"/>
        <v>0</v>
      </c>
      <c r="AG18" s="52">
        <f t="shared" si="14"/>
        <v>0</v>
      </c>
      <c r="AH18" s="53">
        <f t="shared" si="15"/>
        <v>0</v>
      </c>
      <c r="AI18" s="51">
        <v>2</v>
      </c>
      <c r="AJ18" s="52">
        <f t="shared" ref="AJ18:AJ35" si="50">COUNTIFS($C18,"2",E18,"&gt;0")</f>
        <v>1</v>
      </c>
      <c r="AK18" s="52">
        <f t="shared" si="16"/>
        <v>150</v>
      </c>
      <c r="AL18" s="52">
        <f t="shared" si="17"/>
        <v>277</v>
      </c>
      <c r="AM18" s="53">
        <f t="shared" si="18"/>
        <v>3</v>
      </c>
      <c r="AN18" s="51">
        <v>3</v>
      </c>
      <c r="AO18" s="52">
        <f>COUNTIFS($C18,"3",E18,"&gt;0")</f>
        <v>0</v>
      </c>
      <c r="AP18" s="52">
        <f t="shared" si="19"/>
        <v>0</v>
      </c>
      <c r="AQ18" s="52">
        <f t="shared" si="20"/>
        <v>0</v>
      </c>
      <c r="AR18" s="53">
        <f t="shared" si="21"/>
        <v>0</v>
      </c>
      <c r="AS18" s="51">
        <v>4</v>
      </c>
      <c r="AT18" s="52">
        <f t="shared" ref="AT18:AT41" si="51">COUNTIFS($C18,"4",$E18,"&gt;0")</f>
        <v>0</v>
      </c>
      <c r="AU18" s="52">
        <f t="shared" si="22"/>
        <v>0</v>
      </c>
      <c r="AV18" s="52">
        <f t="shared" si="23"/>
        <v>0</v>
      </c>
      <c r="AW18" s="53">
        <f t="shared" si="24"/>
        <v>0</v>
      </c>
      <c r="AX18" s="51">
        <v>5</v>
      </c>
      <c r="AY18" s="52">
        <f t="shared" ref="AY18:AY35" si="52">COUNTIFS($C18,"5",$E18,"&gt;0")</f>
        <v>0</v>
      </c>
      <c r="AZ18" s="52">
        <f t="shared" si="25"/>
        <v>0</v>
      </c>
      <c r="BA18" s="52">
        <f t="shared" si="26"/>
        <v>0</v>
      </c>
      <c r="BB18" s="53">
        <f t="shared" si="27"/>
        <v>0</v>
      </c>
      <c r="BC18" s="28"/>
      <c r="BD18" s="51">
        <v>1</v>
      </c>
      <c r="BE18" s="52">
        <f t="shared" si="28"/>
        <v>0</v>
      </c>
      <c r="BF18" s="52">
        <f t="shared" si="29"/>
        <v>0</v>
      </c>
      <c r="BG18" s="52">
        <f t="shared" si="30"/>
        <v>0</v>
      </c>
      <c r="BH18" s="53">
        <f t="shared" si="31"/>
        <v>0</v>
      </c>
      <c r="BI18" s="51">
        <v>2</v>
      </c>
      <c r="BJ18" s="52">
        <f t="shared" si="32"/>
        <v>0</v>
      </c>
      <c r="BK18" s="52">
        <f t="shared" si="33"/>
        <v>0</v>
      </c>
      <c r="BL18" s="52">
        <f t="shared" si="34"/>
        <v>0</v>
      </c>
      <c r="BM18" s="53">
        <f t="shared" si="35"/>
        <v>0</v>
      </c>
      <c r="BN18" s="51">
        <v>3</v>
      </c>
      <c r="BO18" s="52">
        <f t="shared" si="36"/>
        <v>0</v>
      </c>
      <c r="BP18" s="52">
        <f t="shared" si="37"/>
        <v>0</v>
      </c>
      <c r="BQ18" s="52">
        <f t="shared" si="38"/>
        <v>0</v>
      </c>
      <c r="BR18" s="53">
        <f t="shared" si="39"/>
        <v>0</v>
      </c>
      <c r="BS18" s="51">
        <v>4</v>
      </c>
      <c r="BT18" s="52">
        <f t="shared" si="40"/>
        <v>0</v>
      </c>
      <c r="BU18" s="52">
        <f t="shared" si="41"/>
        <v>0</v>
      </c>
      <c r="BV18" s="52">
        <f t="shared" si="42"/>
        <v>0</v>
      </c>
      <c r="BW18" s="53">
        <f t="shared" si="43"/>
        <v>0</v>
      </c>
      <c r="BX18" s="51">
        <v>5</v>
      </c>
      <c r="BY18" s="52">
        <f t="shared" si="44"/>
        <v>1</v>
      </c>
      <c r="BZ18" s="52">
        <f t="shared" si="45"/>
        <v>93</v>
      </c>
      <c r="CA18" s="52">
        <f t="shared" si="46"/>
        <v>233</v>
      </c>
      <c r="CB18" s="53">
        <f t="shared" si="47"/>
        <v>0</v>
      </c>
    </row>
    <row r="19" spans="1:80" ht="18" customHeight="1">
      <c r="A19" s="35">
        <f t="shared" si="48"/>
        <v>4</v>
      </c>
      <c r="B19" s="106">
        <v>43573</v>
      </c>
      <c r="C19" s="131">
        <v>4</v>
      </c>
      <c r="D19" s="36" t="str">
        <f t="shared" si="4"/>
        <v>GAO - MARLY</v>
      </c>
      <c r="E19" s="27">
        <v>135</v>
      </c>
      <c r="F19" s="27">
        <v>256</v>
      </c>
      <c r="G19" s="32">
        <f t="shared" si="6"/>
        <v>391</v>
      </c>
      <c r="H19" s="132">
        <f t="shared" si="7"/>
        <v>0</v>
      </c>
      <c r="I19" s="131">
        <v>1</v>
      </c>
      <c r="J19" s="222" t="str">
        <f t="shared" si="5"/>
        <v>AMNEVILLE</v>
      </c>
      <c r="K19" s="222"/>
      <c r="L19" s="222"/>
      <c r="M19" s="27">
        <v>162</v>
      </c>
      <c r="N19" s="27">
        <v>263</v>
      </c>
      <c r="O19" s="32">
        <f t="shared" si="8"/>
        <v>425</v>
      </c>
      <c r="P19" s="37">
        <f t="shared" si="9"/>
        <v>4</v>
      </c>
      <c r="Q19" s="112"/>
      <c r="R19" s="32"/>
      <c r="S19" s="28"/>
      <c r="T19" s="6">
        <f t="shared" si="10"/>
        <v>0</v>
      </c>
      <c r="U19" s="7">
        <f t="shared" si="10"/>
        <v>0</v>
      </c>
      <c r="V19" s="8">
        <f t="shared" si="10"/>
        <v>0</v>
      </c>
      <c r="W19" s="6">
        <f t="shared" si="11"/>
        <v>1</v>
      </c>
      <c r="X19" s="7">
        <f t="shared" si="11"/>
        <v>1</v>
      </c>
      <c r="Y19" s="7">
        <f t="shared" si="11"/>
        <v>1</v>
      </c>
      <c r="Z19" s="9">
        <f t="shared" si="12"/>
        <v>1</v>
      </c>
      <c r="AA19" s="28"/>
      <c r="AB19" s="28"/>
      <c r="AC19" s="28"/>
      <c r="AD19" s="51">
        <v>1</v>
      </c>
      <c r="AE19" s="52">
        <f t="shared" si="49"/>
        <v>0</v>
      </c>
      <c r="AF19" s="52">
        <f t="shared" si="13"/>
        <v>0</v>
      </c>
      <c r="AG19" s="52">
        <f t="shared" si="14"/>
        <v>0</v>
      </c>
      <c r="AH19" s="53">
        <f t="shared" si="15"/>
        <v>0</v>
      </c>
      <c r="AI19" s="51">
        <v>2</v>
      </c>
      <c r="AJ19" s="52">
        <f t="shared" si="50"/>
        <v>0</v>
      </c>
      <c r="AK19" s="52">
        <f>IF($C19=AI19,VLOOKUP(AI19,$C19:$F19,3,FALSE),0)</f>
        <v>0</v>
      </c>
      <c r="AL19" s="52">
        <f t="shared" si="17"/>
        <v>0</v>
      </c>
      <c r="AM19" s="53">
        <f t="shared" si="18"/>
        <v>0</v>
      </c>
      <c r="AN19" s="51">
        <v>3</v>
      </c>
      <c r="AO19" s="52">
        <f t="shared" ref="AO19:AO41" si="53">COUNTIFS($C19,"3",E19,"&gt;0")</f>
        <v>0</v>
      </c>
      <c r="AP19" s="52">
        <f t="shared" si="19"/>
        <v>0</v>
      </c>
      <c r="AQ19" s="52">
        <f t="shared" si="20"/>
        <v>0</v>
      </c>
      <c r="AR19" s="53">
        <f t="shared" si="21"/>
        <v>0</v>
      </c>
      <c r="AS19" s="51">
        <v>4</v>
      </c>
      <c r="AT19" s="52">
        <f t="shared" si="51"/>
        <v>1</v>
      </c>
      <c r="AU19" s="52">
        <f t="shared" si="22"/>
        <v>135</v>
      </c>
      <c r="AV19" s="52">
        <f t="shared" si="23"/>
        <v>256</v>
      </c>
      <c r="AW19" s="53">
        <f t="shared" si="24"/>
        <v>0</v>
      </c>
      <c r="AX19" s="51">
        <v>5</v>
      </c>
      <c r="AY19" s="52">
        <f t="shared" si="52"/>
        <v>0</v>
      </c>
      <c r="AZ19" s="52">
        <f t="shared" si="25"/>
        <v>0</v>
      </c>
      <c r="BA19" s="52">
        <f t="shared" si="26"/>
        <v>0</v>
      </c>
      <c r="BB19" s="53">
        <f t="shared" si="27"/>
        <v>0</v>
      </c>
      <c r="BC19" s="28"/>
      <c r="BD19" s="51">
        <v>1</v>
      </c>
      <c r="BE19" s="52">
        <f t="shared" si="28"/>
        <v>1</v>
      </c>
      <c r="BF19" s="52">
        <f t="shared" si="29"/>
        <v>162</v>
      </c>
      <c r="BG19" s="52">
        <f t="shared" si="30"/>
        <v>263</v>
      </c>
      <c r="BH19" s="53">
        <f t="shared" si="31"/>
        <v>4</v>
      </c>
      <c r="BI19" s="51">
        <v>2</v>
      </c>
      <c r="BJ19" s="52">
        <f t="shared" si="32"/>
        <v>0</v>
      </c>
      <c r="BK19" s="52">
        <f t="shared" si="33"/>
        <v>0</v>
      </c>
      <c r="BL19" s="52">
        <f t="shared" si="34"/>
        <v>0</v>
      </c>
      <c r="BM19" s="53">
        <f t="shared" si="35"/>
        <v>0</v>
      </c>
      <c r="BN19" s="51">
        <v>3</v>
      </c>
      <c r="BO19" s="52">
        <f t="shared" si="36"/>
        <v>0</v>
      </c>
      <c r="BP19" s="52">
        <f t="shared" si="37"/>
        <v>0</v>
      </c>
      <c r="BQ19" s="52">
        <f t="shared" si="38"/>
        <v>0</v>
      </c>
      <c r="BR19" s="53">
        <f t="shared" si="39"/>
        <v>0</v>
      </c>
      <c r="BS19" s="51">
        <v>4</v>
      </c>
      <c r="BT19" s="52">
        <f t="shared" si="40"/>
        <v>0</v>
      </c>
      <c r="BU19" s="52">
        <f t="shared" si="41"/>
        <v>0</v>
      </c>
      <c r="BV19" s="52">
        <f t="shared" si="42"/>
        <v>0</v>
      </c>
      <c r="BW19" s="53">
        <f t="shared" si="43"/>
        <v>0</v>
      </c>
      <c r="BX19" s="51">
        <v>5</v>
      </c>
      <c r="BY19" s="52">
        <f t="shared" si="44"/>
        <v>0</v>
      </c>
      <c r="BZ19" s="52">
        <f t="shared" si="45"/>
        <v>0</v>
      </c>
      <c r="CA19" s="52">
        <f t="shared" si="46"/>
        <v>0</v>
      </c>
      <c r="CB19" s="53">
        <f t="shared" si="47"/>
        <v>0</v>
      </c>
    </row>
    <row r="20" spans="1:80" ht="18" customHeight="1">
      <c r="A20" s="35">
        <f>A19+1</f>
        <v>5</v>
      </c>
      <c r="B20" s="106"/>
      <c r="C20" s="131"/>
      <c r="D20" s="36" t="str">
        <f t="shared" si="4"/>
        <v/>
      </c>
      <c r="E20" s="27"/>
      <c r="F20" s="27"/>
      <c r="G20" s="32" t="str">
        <f t="shared" si="6"/>
        <v/>
      </c>
      <c r="H20" s="132" t="str">
        <f t="shared" si="7"/>
        <v/>
      </c>
      <c r="I20" s="131"/>
      <c r="J20" s="222" t="str">
        <f t="shared" si="5"/>
        <v/>
      </c>
      <c r="K20" s="222"/>
      <c r="L20" s="222"/>
      <c r="M20" s="27"/>
      <c r="N20" s="27"/>
      <c r="O20" s="32" t="str">
        <f t="shared" si="8"/>
        <v/>
      </c>
      <c r="P20" s="37" t="str">
        <f t="shared" si="9"/>
        <v/>
      </c>
      <c r="Q20" s="112"/>
      <c r="R20" s="32"/>
      <c r="S20" s="28"/>
      <c r="T20" s="6" t="str">
        <f t="shared" si="10"/>
        <v/>
      </c>
      <c r="U20" s="7" t="str">
        <f t="shared" si="10"/>
        <v/>
      </c>
      <c r="V20" s="8" t="str">
        <f t="shared" si="10"/>
        <v/>
      </c>
      <c r="W20" s="6" t="str">
        <f t="shared" si="11"/>
        <v/>
      </c>
      <c r="X20" s="7" t="str">
        <f t="shared" si="11"/>
        <v/>
      </c>
      <c r="Y20" s="7" t="str">
        <f t="shared" si="11"/>
        <v/>
      </c>
      <c r="Z20" s="9" t="str">
        <f t="shared" si="12"/>
        <v/>
      </c>
      <c r="AA20" s="28"/>
      <c r="AB20" s="28"/>
      <c r="AC20" s="28"/>
      <c r="AD20" s="51">
        <v>1</v>
      </c>
      <c r="AE20" s="52">
        <f t="shared" si="49"/>
        <v>0</v>
      </c>
      <c r="AF20" s="52">
        <f t="shared" si="13"/>
        <v>0</v>
      </c>
      <c r="AG20" s="52">
        <f t="shared" si="14"/>
        <v>0</v>
      </c>
      <c r="AH20" s="53">
        <f t="shared" si="15"/>
        <v>0</v>
      </c>
      <c r="AI20" s="51">
        <v>2</v>
      </c>
      <c r="AJ20" s="52">
        <f t="shared" si="50"/>
        <v>0</v>
      </c>
      <c r="AK20" s="52">
        <f t="shared" si="16"/>
        <v>0</v>
      </c>
      <c r="AL20" s="52">
        <f t="shared" si="17"/>
        <v>0</v>
      </c>
      <c r="AM20" s="53">
        <f t="shared" si="18"/>
        <v>0</v>
      </c>
      <c r="AN20" s="51">
        <v>3</v>
      </c>
      <c r="AO20" s="52">
        <f t="shared" si="53"/>
        <v>0</v>
      </c>
      <c r="AP20" s="52">
        <f t="shared" si="19"/>
        <v>0</v>
      </c>
      <c r="AQ20" s="52">
        <f t="shared" si="20"/>
        <v>0</v>
      </c>
      <c r="AR20" s="53">
        <f t="shared" si="21"/>
        <v>0</v>
      </c>
      <c r="AS20" s="51">
        <v>4</v>
      </c>
      <c r="AT20" s="52">
        <f t="shared" si="51"/>
        <v>0</v>
      </c>
      <c r="AU20" s="52">
        <f t="shared" si="22"/>
        <v>0</v>
      </c>
      <c r="AV20" s="52">
        <f t="shared" si="23"/>
        <v>0</v>
      </c>
      <c r="AW20" s="53">
        <f t="shared" si="24"/>
        <v>0</v>
      </c>
      <c r="AX20" s="51">
        <v>5</v>
      </c>
      <c r="AY20" s="52">
        <f t="shared" si="52"/>
        <v>0</v>
      </c>
      <c r="AZ20" s="52">
        <f t="shared" si="25"/>
        <v>0</v>
      </c>
      <c r="BA20" s="52">
        <f t="shared" si="26"/>
        <v>0</v>
      </c>
      <c r="BB20" s="53">
        <f t="shared" si="27"/>
        <v>0</v>
      </c>
      <c r="BC20" s="28"/>
      <c r="BD20" s="51">
        <v>1</v>
      </c>
      <c r="BE20" s="52">
        <f t="shared" si="28"/>
        <v>0</v>
      </c>
      <c r="BF20" s="52">
        <f t="shared" si="29"/>
        <v>0</v>
      </c>
      <c r="BG20" s="52">
        <f t="shared" si="30"/>
        <v>0</v>
      </c>
      <c r="BH20" s="53">
        <f t="shared" si="31"/>
        <v>0</v>
      </c>
      <c r="BI20" s="51">
        <v>2</v>
      </c>
      <c r="BJ20" s="52">
        <f t="shared" si="32"/>
        <v>0</v>
      </c>
      <c r="BK20" s="52">
        <f t="shared" si="33"/>
        <v>0</v>
      </c>
      <c r="BL20" s="52">
        <f t="shared" si="34"/>
        <v>0</v>
      </c>
      <c r="BM20" s="53">
        <f t="shared" si="35"/>
        <v>0</v>
      </c>
      <c r="BN20" s="51">
        <v>3</v>
      </c>
      <c r="BO20" s="52">
        <f t="shared" si="36"/>
        <v>0</v>
      </c>
      <c r="BP20" s="52">
        <f t="shared" si="37"/>
        <v>0</v>
      </c>
      <c r="BQ20" s="52">
        <f t="shared" si="38"/>
        <v>0</v>
      </c>
      <c r="BR20" s="53">
        <f t="shared" si="39"/>
        <v>0</v>
      </c>
      <c r="BS20" s="51">
        <v>4</v>
      </c>
      <c r="BT20" s="52">
        <f t="shared" si="40"/>
        <v>0</v>
      </c>
      <c r="BU20" s="52">
        <f t="shared" si="41"/>
        <v>0</v>
      </c>
      <c r="BV20" s="52">
        <f t="shared" si="42"/>
        <v>0</v>
      </c>
      <c r="BW20" s="53">
        <f t="shared" si="43"/>
        <v>0</v>
      </c>
      <c r="BX20" s="51">
        <v>5</v>
      </c>
      <c r="BY20" s="52">
        <f t="shared" si="44"/>
        <v>0</v>
      </c>
      <c r="BZ20" s="52">
        <f t="shared" si="45"/>
        <v>0</v>
      </c>
      <c r="CA20" s="52">
        <f t="shared" si="46"/>
        <v>0</v>
      </c>
      <c r="CB20" s="53">
        <f t="shared" si="47"/>
        <v>0</v>
      </c>
    </row>
    <row r="21" spans="1:80" ht="18" customHeight="1">
      <c r="A21" s="35">
        <f t="shared" si="48"/>
        <v>6</v>
      </c>
      <c r="B21" s="106"/>
      <c r="C21" s="131"/>
      <c r="D21" s="36" t="str">
        <f t="shared" si="4"/>
        <v/>
      </c>
      <c r="E21" s="27"/>
      <c r="F21" s="27"/>
      <c r="G21" s="32" t="str">
        <f t="shared" si="6"/>
        <v/>
      </c>
      <c r="H21" s="132" t="str">
        <f t="shared" si="7"/>
        <v/>
      </c>
      <c r="I21" s="131"/>
      <c r="J21" s="222" t="str">
        <f t="shared" si="5"/>
        <v/>
      </c>
      <c r="K21" s="222"/>
      <c r="L21" s="222"/>
      <c r="M21" s="27"/>
      <c r="N21" s="27"/>
      <c r="O21" s="32" t="str">
        <f t="shared" si="8"/>
        <v/>
      </c>
      <c r="P21" s="37" t="str">
        <f t="shared" si="9"/>
        <v/>
      </c>
      <c r="Q21" s="112"/>
      <c r="R21" s="32"/>
      <c r="S21" s="28"/>
      <c r="T21" s="6" t="str">
        <f t="shared" si="10"/>
        <v/>
      </c>
      <c r="U21" s="7" t="str">
        <f t="shared" si="10"/>
        <v/>
      </c>
      <c r="V21" s="8" t="str">
        <f t="shared" si="10"/>
        <v/>
      </c>
      <c r="W21" s="6" t="str">
        <f t="shared" si="11"/>
        <v/>
      </c>
      <c r="X21" s="7" t="str">
        <f t="shared" si="11"/>
        <v/>
      </c>
      <c r="Y21" s="7" t="str">
        <f t="shared" si="11"/>
        <v/>
      </c>
      <c r="Z21" s="9" t="str">
        <f t="shared" si="12"/>
        <v/>
      </c>
      <c r="AA21" s="28"/>
      <c r="AB21" s="28"/>
      <c r="AC21" s="28"/>
      <c r="AD21" s="51">
        <v>1</v>
      </c>
      <c r="AE21" s="52">
        <f t="shared" si="49"/>
        <v>0</v>
      </c>
      <c r="AF21" s="52">
        <f t="shared" si="13"/>
        <v>0</v>
      </c>
      <c r="AG21" s="52">
        <f t="shared" si="14"/>
        <v>0</v>
      </c>
      <c r="AH21" s="53">
        <f t="shared" si="15"/>
        <v>0</v>
      </c>
      <c r="AI21" s="51">
        <v>2</v>
      </c>
      <c r="AJ21" s="52">
        <f t="shared" si="50"/>
        <v>0</v>
      </c>
      <c r="AK21" s="52">
        <f>IF($C21=AI21,VLOOKUP(AI21,$C21:$F21,3,FALSE),0)</f>
        <v>0</v>
      </c>
      <c r="AL21" s="52">
        <f t="shared" si="17"/>
        <v>0</v>
      </c>
      <c r="AM21" s="53">
        <f t="shared" si="18"/>
        <v>0</v>
      </c>
      <c r="AN21" s="51">
        <v>3</v>
      </c>
      <c r="AO21" s="52">
        <f t="shared" si="53"/>
        <v>0</v>
      </c>
      <c r="AP21" s="52">
        <f t="shared" si="19"/>
        <v>0</v>
      </c>
      <c r="AQ21" s="52">
        <f t="shared" si="20"/>
        <v>0</v>
      </c>
      <c r="AR21" s="53">
        <f t="shared" si="21"/>
        <v>0</v>
      </c>
      <c r="AS21" s="51">
        <v>4</v>
      </c>
      <c r="AT21" s="52">
        <f t="shared" si="51"/>
        <v>0</v>
      </c>
      <c r="AU21" s="52">
        <f t="shared" si="22"/>
        <v>0</v>
      </c>
      <c r="AV21" s="52">
        <f t="shared" si="23"/>
        <v>0</v>
      </c>
      <c r="AW21" s="53">
        <f t="shared" si="24"/>
        <v>0</v>
      </c>
      <c r="AX21" s="51">
        <v>5</v>
      </c>
      <c r="AY21" s="52">
        <f t="shared" si="52"/>
        <v>0</v>
      </c>
      <c r="AZ21" s="52">
        <f t="shared" si="25"/>
        <v>0</v>
      </c>
      <c r="BA21" s="52">
        <f t="shared" si="26"/>
        <v>0</v>
      </c>
      <c r="BB21" s="53">
        <f t="shared" si="27"/>
        <v>0</v>
      </c>
      <c r="BC21" s="28"/>
      <c r="BD21" s="51">
        <v>1</v>
      </c>
      <c r="BE21" s="52">
        <f t="shared" si="28"/>
        <v>0</v>
      </c>
      <c r="BF21" s="52">
        <f t="shared" si="29"/>
        <v>0</v>
      </c>
      <c r="BG21" s="52">
        <f t="shared" si="30"/>
        <v>0</v>
      </c>
      <c r="BH21" s="53">
        <f t="shared" si="31"/>
        <v>0</v>
      </c>
      <c r="BI21" s="51">
        <v>2</v>
      </c>
      <c r="BJ21" s="52">
        <f t="shared" si="32"/>
        <v>0</v>
      </c>
      <c r="BK21" s="52">
        <f t="shared" si="33"/>
        <v>0</v>
      </c>
      <c r="BL21" s="52">
        <f t="shared" si="34"/>
        <v>0</v>
      </c>
      <c r="BM21" s="53">
        <f t="shared" si="35"/>
        <v>0</v>
      </c>
      <c r="BN21" s="51">
        <v>3</v>
      </c>
      <c r="BO21" s="52">
        <f t="shared" si="36"/>
        <v>0</v>
      </c>
      <c r="BP21" s="52">
        <f t="shared" si="37"/>
        <v>0</v>
      </c>
      <c r="BQ21" s="52">
        <f t="shared" si="38"/>
        <v>0</v>
      </c>
      <c r="BR21" s="53">
        <f t="shared" si="39"/>
        <v>0</v>
      </c>
      <c r="BS21" s="51">
        <v>4</v>
      </c>
      <c r="BT21" s="52">
        <f t="shared" si="40"/>
        <v>0</v>
      </c>
      <c r="BU21" s="52">
        <f t="shared" si="41"/>
        <v>0</v>
      </c>
      <c r="BV21" s="52">
        <f t="shared" si="42"/>
        <v>0</v>
      </c>
      <c r="BW21" s="53">
        <f t="shared" si="43"/>
        <v>0</v>
      </c>
      <c r="BX21" s="51">
        <v>5</v>
      </c>
      <c r="BY21" s="52">
        <f t="shared" si="44"/>
        <v>0</v>
      </c>
      <c r="BZ21" s="52">
        <f t="shared" si="45"/>
        <v>0</v>
      </c>
      <c r="CA21" s="52">
        <f t="shared" si="46"/>
        <v>0</v>
      </c>
      <c r="CB21" s="53">
        <f t="shared" si="47"/>
        <v>0</v>
      </c>
    </row>
    <row r="22" spans="1:80" ht="18" customHeight="1">
      <c r="A22" s="35">
        <f t="shared" si="48"/>
        <v>7</v>
      </c>
      <c r="B22" s="106"/>
      <c r="C22" s="131"/>
      <c r="D22" s="36" t="str">
        <f t="shared" si="4"/>
        <v/>
      </c>
      <c r="E22" s="27"/>
      <c r="F22" s="27"/>
      <c r="G22" s="32" t="str">
        <f t="shared" si="6"/>
        <v/>
      </c>
      <c r="H22" s="132" t="str">
        <f t="shared" si="7"/>
        <v/>
      </c>
      <c r="I22" s="131"/>
      <c r="J22" s="222" t="str">
        <f t="shared" si="5"/>
        <v/>
      </c>
      <c r="K22" s="222"/>
      <c r="L22" s="222"/>
      <c r="M22" s="27"/>
      <c r="N22" s="27"/>
      <c r="O22" s="32" t="str">
        <f t="shared" si="8"/>
        <v/>
      </c>
      <c r="P22" s="37" t="str">
        <f t="shared" si="9"/>
        <v/>
      </c>
      <c r="Q22" s="112"/>
      <c r="R22" s="32"/>
      <c r="S22" s="28"/>
      <c r="T22" s="6" t="str">
        <f t="shared" si="10"/>
        <v/>
      </c>
      <c r="U22" s="7" t="str">
        <f t="shared" si="10"/>
        <v/>
      </c>
      <c r="V22" s="8" t="str">
        <f t="shared" si="10"/>
        <v/>
      </c>
      <c r="W22" s="6" t="str">
        <f t="shared" si="11"/>
        <v/>
      </c>
      <c r="X22" s="7" t="str">
        <f t="shared" si="11"/>
        <v/>
      </c>
      <c r="Y22" s="7" t="str">
        <f t="shared" si="11"/>
        <v/>
      </c>
      <c r="Z22" s="9" t="str">
        <f t="shared" si="12"/>
        <v/>
      </c>
      <c r="AA22" s="28"/>
      <c r="AB22" s="28"/>
      <c r="AC22" s="28"/>
      <c r="AD22" s="51">
        <v>1</v>
      </c>
      <c r="AE22" s="52">
        <f t="shared" si="49"/>
        <v>0</v>
      </c>
      <c r="AF22" s="52">
        <f t="shared" si="13"/>
        <v>0</v>
      </c>
      <c r="AG22" s="52">
        <f t="shared" si="14"/>
        <v>0</v>
      </c>
      <c r="AH22" s="53">
        <f t="shared" si="15"/>
        <v>0</v>
      </c>
      <c r="AI22" s="51">
        <v>2</v>
      </c>
      <c r="AJ22" s="52">
        <f t="shared" si="50"/>
        <v>0</v>
      </c>
      <c r="AK22" s="52">
        <f t="shared" si="16"/>
        <v>0</v>
      </c>
      <c r="AL22" s="52">
        <f t="shared" si="17"/>
        <v>0</v>
      </c>
      <c r="AM22" s="53">
        <f t="shared" si="18"/>
        <v>0</v>
      </c>
      <c r="AN22" s="51">
        <v>3</v>
      </c>
      <c r="AO22" s="52">
        <f t="shared" si="53"/>
        <v>0</v>
      </c>
      <c r="AP22" s="52">
        <f t="shared" si="19"/>
        <v>0</v>
      </c>
      <c r="AQ22" s="52">
        <f t="shared" si="20"/>
        <v>0</v>
      </c>
      <c r="AR22" s="53">
        <f t="shared" si="21"/>
        <v>0</v>
      </c>
      <c r="AS22" s="51">
        <v>4</v>
      </c>
      <c r="AT22" s="52">
        <f t="shared" si="51"/>
        <v>0</v>
      </c>
      <c r="AU22" s="52">
        <f t="shared" si="22"/>
        <v>0</v>
      </c>
      <c r="AV22" s="52">
        <f t="shared" si="23"/>
        <v>0</v>
      </c>
      <c r="AW22" s="53">
        <f t="shared" si="24"/>
        <v>0</v>
      </c>
      <c r="AX22" s="51">
        <v>5</v>
      </c>
      <c r="AY22" s="52">
        <f t="shared" si="52"/>
        <v>0</v>
      </c>
      <c r="AZ22" s="52">
        <f t="shared" si="25"/>
        <v>0</v>
      </c>
      <c r="BA22" s="52">
        <f t="shared" si="26"/>
        <v>0</v>
      </c>
      <c r="BB22" s="53">
        <f t="shared" si="27"/>
        <v>0</v>
      </c>
      <c r="BC22" s="28"/>
      <c r="BD22" s="51">
        <v>1</v>
      </c>
      <c r="BE22" s="52">
        <f t="shared" si="28"/>
        <v>0</v>
      </c>
      <c r="BF22" s="52">
        <f t="shared" si="29"/>
        <v>0</v>
      </c>
      <c r="BG22" s="52">
        <f t="shared" si="30"/>
        <v>0</v>
      </c>
      <c r="BH22" s="53">
        <f t="shared" si="31"/>
        <v>0</v>
      </c>
      <c r="BI22" s="51">
        <v>2</v>
      </c>
      <c r="BJ22" s="52">
        <f t="shared" si="32"/>
        <v>0</v>
      </c>
      <c r="BK22" s="52">
        <f t="shared" si="33"/>
        <v>0</v>
      </c>
      <c r="BL22" s="52">
        <f t="shared" si="34"/>
        <v>0</v>
      </c>
      <c r="BM22" s="53">
        <f t="shared" si="35"/>
        <v>0</v>
      </c>
      <c r="BN22" s="51">
        <v>3</v>
      </c>
      <c r="BO22" s="52">
        <f t="shared" si="36"/>
        <v>0</v>
      </c>
      <c r="BP22" s="52">
        <f t="shared" si="37"/>
        <v>0</v>
      </c>
      <c r="BQ22" s="52">
        <f t="shared" si="38"/>
        <v>0</v>
      </c>
      <c r="BR22" s="53">
        <f t="shared" si="39"/>
        <v>0</v>
      </c>
      <c r="BS22" s="51">
        <v>4</v>
      </c>
      <c r="BT22" s="52">
        <f t="shared" si="40"/>
        <v>0</v>
      </c>
      <c r="BU22" s="52">
        <f t="shared" si="41"/>
        <v>0</v>
      </c>
      <c r="BV22" s="52">
        <f t="shared" si="42"/>
        <v>0</v>
      </c>
      <c r="BW22" s="53">
        <f t="shared" si="43"/>
        <v>0</v>
      </c>
      <c r="BX22" s="51">
        <v>5</v>
      </c>
      <c r="BY22" s="52">
        <f t="shared" si="44"/>
        <v>0</v>
      </c>
      <c r="BZ22" s="52">
        <f t="shared" si="45"/>
        <v>0</v>
      </c>
      <c r="CA22" s="52">
        <f t="shared" si="46"/>
        <v>0</v>
      </c>
      <c r="CB22" s="53">
        <f t="shared" si="47"/>
        <v>0</v>
      </c>
    </row>
    <row r="23" spans="1:80" ht="18" customHeight="1">
      <c r="A23" s="35">
        <f t="shared" si="48"/>
        <v>8</v>
      </c>
      <c r="B23" s="106"/>
      <c r="C23" s="131"/>
      <c r="D23" s="36" t="str">
        <f t="shared" si="4"/>
        <v/>
      </c>
      <c r="E23" s="27"/>
      <c r="F23" s="27"/>
      <c r="G23" s="32" t="str">
        <f t="shared" si="6"/>
        <v/>
      </c>
      <c r="H23" s="132" t="str">
        <f t="shared" si="7"/>
        <v/>
      </c>
      <c r="I23" s="131"/>
      <c r="J23" s="222" t="str">
        <f t="shared" si="5"/>
        <v/>
      </c>
      <c r="K23" s="222"/>
      <c r="L23" s="222"/>
      <c r="M23" s="27"/>
      <c r="N23" s="27"/>
      <c r="O23" s="32" t="str">
        <f t="shared" si="8"/>
        <v/>
      </c>
      <c r="P23" s="37" t="str">
        <f t="shared" si="9"/>
        <v/>
      </c>
      <c r="Q23" s="112"/>
      <c r="R23" s="32"/>
      <c r="S23" s="28"/>
      <c r="T23" s="6" t="str">
        <f t="shared" si="10"/>
        <v/>
      </c>
      <c r="U23" s="7" t="str">
        <f t="shared" si="10"/>
        <v/>
      </c>
      <c r="V23" s="8" t="str">
        <f t="shared" si="10"/>
        <v/>
      </c>
      <c r="W23" s="6" t="str">
        <f t="shared" si="11"/>
        <v/>
      </c>
      <c r="X23" s="7" t="str">
        <f t="shared" si="11"/>
        <v/>
      </c>
      <c r="Y23" s="7" t="str">
        <f t="shared" si="11"/>
        <v/>
      </c>
      <c r="Z23" s="9" t="str">
        <f t="shared" si="12"/>
        <v/>
      </c>
      <c r="AA23" s="28"/>
      <c r="AB23" s="28"/>
      <c r="AC23" s="28"/>
      <c r="AD23" s="51">
        <v>1</v>
      </c>
      <c r="AE23" s="52">
        <f t="shared" si="49"/>
        <v>0</v>
      </c>
      <c r="AF23" s="52">
        <f t="shared" si="13"/>
        <v>0</v>
      </c>
      <c r="AG23" s="52">
        <f t="shared" si="14"/>
        <v>0</v>
      </c>
      <c r="AH23" s="53">
        <f>IF($C23=AD23,VLOOKUP(AD23,$C23:$H23,6,FALSE),0)</f>
        <v>0</v>
      </c>
      <c r="AI23" s="51">
        <v>2</v>
      </c>
      <c r="AJ23" s="52">
        <f t="shared" si="50"/>
        <v>0</v>
      </c>
      <c r="AK23" s="52">
        <f t="shared" si="16"/>
        <v>0</v>
      </c>
      <c r="AL23" s="52">
        <f t="shared" si="17"/>
        <v>0</v>
      </c>
      <c r="AM23" s="53">
        <f t="shared" si="18"/>
        <v>0</v>
      </c>
      <c r="AN23" s="51">
        <v>3</v>
      </c>
      <c r="AO23" s="52">
        <f t="shared" si="53"/>
        <v>0</v>
      </c>
      <c r="AP23" s="52">
        <f t="shared" si="19"/>
        <v>0</v>
      </c>
      <c r="AQ23" s="52">
        <f t="shared" si="20"/>
        <v>0</v>
      </c>
      <c r="AR23" s="53">
        <f t="shared" si="21"/>
        <v>0</v>
      </c>
      <c r="AS23" s="51">
        <v>4</v>
      </c>
      <c r="AT23" s="52">
        <f t="shared" si="51"/>
        <v>0</v>
      </c>
      <c r="AU23" s="52">
        <f t="shared" si="22"/>
        <v>0</v>
      </c>
      <c r="AV23" s="52">
        <f t="shared" si="23"/>
        <v>0</v>
      </c>
      <c r="AW23" s="53">
        <f t="shared" si="24"/>
        <v>0</v>
      </c>
      <c r="AX23" s="51">
        <v>5</v>
      </c>
      <c r="AY23" s="52">
        <f t="shared" si="52"/>
        <v>0</v>
      </c>
      <c r="AZ23" s="52">
        <f t="shared" si="25"/>
        <v>0</v>
      </c>
      <c r="BA23" s="52">
        <f t="shared" si="26"/>
        <v>0</v>
      </c>
      <c r="BB23" s="53">
        <f t="shared" si="27"/>
        <v>0</v>
      </c>
      <c r="BC23" s="28"/>
      <c r="BD23" s="51">
        <v>1</v>
      </c>
      <c r="BE23" s="52">
        <f t="shared" si="28"/>
        <v>0</v>
      </c>
      <c r="BF23" s="52">
        <f t="shared" si="29"/>
        <v>0</v>
      </c>
      <c r="BG23" s="52">
        <f t="shared" si="30"/>
        <v>0</v>
      </c>
      <c r="BH23" s="53">
        <f t="shared" si="31"/>
        <v>0</v>
      </c>
      <c r="BI23" s="51">
        <v>2</v>
      </c>
      <c r="BJ23" s="52">
        <f t="shared" si="32"/>
        <v>0</v>
      </c>
      <c r="BK23" s="52">
        <f t="shared" si="33"/>
        <v>0</v>
      </c>
      <c r="BL23" s="52">
        <f t="shared" si="34"/>
        <v>0</v>
      </c>
      <c r="BM23" s="53">
        <f t="shared" si="35"/>
        <v>0</v>
      </c>
      <c r="BN23" s="51">
        <v>3</v>
      </c>
      <c r="BO23" s="52">
        <f t="shared" si="36"/>
        <v>0</v>
      </c>
      <c r="BP23" s="52">
        <f t="shared" si="37"/>
        <v>0</v>
      </c>
      <c r="BQ23" s="52">
        <f t="shared" si="38"/>
        <v>0</v>
      </c>
      <c r="BR23" s="53">
        <f t="shared" si="39"/>
        <v>0</v>
      </c>
      <c r="BS23" s="51">
        <v>4</v>
      </c>
      <c r="BT23" s="52">
        <f t="shared" si="40"/>
        <v>0</v>
      </c>
      <c r="BU23" s="52">
        <f t="shared" si="41"/>
        <v>0</v>
      </c>
      <c r="BV23" s="52">
        <f t="shared" si="42"/>
        <v>0</v>
      </c>
      <c r="BW23" s="53">
        <f t="shared" si="43"/>
        <v>0</v>
      </c>
      <c r="BX23" s="51">
        <v>5</v>
      </c>
      <c r="BY23" s="52">
        <f t="shared" si="44"/>
        <v>0</v>
      </c>
      <c r="BZ23" s="52">
        <f t="shared" si="45"/>
        <v>0</v>
      </c>
      <c r="CA23" s="52">
        <f t="shared" si="46"/>
        <v>0</v>
      </c>
      <c r="CB23" s="53">
        <f t="shared" si="47"/>
        <v>0</v>
      </c>
    </row>
    <row r="24" spans="1:80" ht="18" customHeight="1">
      <c r="A24" s="35">
        <f t="shared" si="48"/>
        <v>9</v>
      </c>
      <c r="B24" s="106"/>
      <c r="C24" s="131"/>
      <c r="D24" s="36" t="str">
        <f t="shared" si="4"/>
        <v/>
      </c>
      <c r="E24" s="27"/>
      <c r="F24" s="27"/>
      <c r="G24" s="32" t="str">
        <f t="shared" si="6"/>
        <v/>
      </c>
      <c r="H24" s="132" t="str">
        <f t="shared" si="7"/>
        <v/>
      </c>
      <c r="I24" s="131"/>
      <c r="J24" s="222" t="str">
        <f t="shared" si="5"/>
        <v/>
      </c>
      <c r="K24" s="222"/>
      <c r="L24" s="222"/>
      <c r="M24" s="27"/>
      <c r="N24" s="27"/>
      <c r="O24" s="32" t="str">
        <f t="shared" si="8"/>
        <v/>
      </c>
      <c r="P24" s="37" t="str">
        <f t="shared" si="9"/>
        <v/>
      </c>
      <c r="Q24" s="112"/>
      <c r="R24" s="32"/>
      <c r="S24" s="28"/>
      <c r="T24" s="6" t="str">
        <f t="shared" si="10"/>
        <v/>
      </c>
      <c r="U24" s="7" t="str">
        <f t="shared" si="10"/>
        <v/>
      </c>
      <c r="V24" s="8" t="str">
        <f t="shared" si="10"/>
        <v/>
      </c>
      <c r="W24" s="6" t="str">
        <f t="shared" si="11"/>
        <v/>
      </c>
      <c r="X24" s="7" t="str">
        <f t="shared" si="11"/>
        <v/>
      </c>
      <c r="Y24" s="7" t="str">
        <f t="shared" si="11"/>
        <v/>
      </c>
      <c r="Z24" s="9" t="str">
        <f t="shared" si="12"/>
        <v/>
      </c>
      <c r="AA24" s="28"/>
      <c r="AB24" s="28"/>
      <c r="AC24" s="28"/>
      <c r="AD24" s="51">
        <v>1</v>
      </c>
      <c r="AE24" s="52">
        <f t="shared" si="49"/>
        <v>0</v>
      </c>
      <c r="AF24" s="52">
        <f t="shared" si="13"/>
        <v>0</v>
      </c>
      <c r="AG24" s="52">
        <f t="shared" si="14"/>
        <v>0</v>
      </c>
      <c r="AH24" s="53">
        <f t="shared" si="15"/>
        <v>0</v>
      </c>
      <c r="AI24" s="51">
        <v>2</v>
      </c>
      <c r="AJ24" s="52">
        <f t="shared" si="50"/>
        <v>0</v>
      </c>
      <c r="AK24" s="52">
        <f t="shared" si="16"/>
        <v>0</v>
      </c>
      <c r="AL24" s="52">
        <f t="shared" si="17"/>
        <v>0</v>
      </c>
      <c r="AM24" s="53">
        <f t="shared" si="18"/>
        <v>0</v>
      </c>
      <c r="AN24" s="51">
        <v>3</v>
      </c>
      <c r="AO24" s="52">
        <f t="shared" si="53"/>
        <v>0</v>
      </c>
      <c r="AP24" s="52">
        <f t="shared" si="19"/>
        <v>0</v>
      </c>
      <c r="AQ24" s="52">
        <f t="shared" si="20"/>
        <v>0</v>
      </c>
      <c r="AR24" s="53">
        <f t="shared" si="21"/>
        <v>0</v>
      </c>
      <c r="AS24" s="51">
        <v>4</v>
      </c>
      <c r="AT24" s="52">
        <f t="shared" si="51"/>
        <v>0</v>
      </c>
      <c r="AU24" s="52">
        <f t="shared" si="22"/>
        <v>0</v>
      </c>
      <c r="AV24" s="52">
        <f t="shared" si="23"/>
        <v>0</v>
      </c>
      <c r="AW24" s="53">
        <f t="shared" si="24"/>
        <v>0</v>
      </c>
      <c r="AX24" s="51">
        <v>5</v>
      </c>
      <c r="AY24" s="52">
        <f t="shared" si="52"/>
        <v>0</v>
      </c>
      <c r="AZ24" s="52">
        <f t="shared" si="25"/>
        <v>0</v>
      </c>
      <c r="BA24" s="52">
        <f t="shared" si="26"/>
        <v>0</v>
      </c>
      <c r="BB24" s="53">
        <f t="shared" si="27"/>
        <v>0</v>
      </c>
      <c r="BC24" s="28"/>
      <c r="BD24" s="51">
        <v>1</v>
      </c>
      <c r="BE24" s="52">
        <f t="shared" si="28"/>
        <v>0</v>
      </c>
      <c r="BF24" s="52">
        <f t="shared" si="29"/>
        <v>0</v>
      </c>
      <c r="BG24" s="52">
        <f t="shared" si="30"/>
        <v>0</v>
      </c>
      <c r="BH24" s="53">
        <f t="shared" si="31"/>
        <v>0</v>
      </c>
      <c r="BI24" s="51">
        <v>2</v>
      </c>
      <c r="BJ24" s="52">
        <f t="shared" si="32"/>
        <v>0</v>
      </c>
      <c r="BK24" s="52">
        <f t="shared" si="33"/>
        <v>0</v>
      </c>
      <c r="BL24" s="52">
        <f t="shared" si="34"/>
        <v>0</v>
      </c>
      <c r="BM24" s="53">
        <f t="shared" si="35"/>
        <v>0</v>
      </c>
      <c r="BN24" s="51">
        <v>3</v>
      </c>
      <c r="BO24" s="52">
        <f t="shared" si="36"/>
        <v>0</v>
      </c>
      <c r="BP24" s="52">
        <f t="shared" si="37"/>
        <v>0</v>
      </c>
      <c r="BQ24" s="52">
        <f t="shared" si="38"/>
        <v>0</v>
      </c>
      <c r="BR24" s="53">
        <f t="shared" si="39"/>
        <v>0</v>
      </c>
      <c r="BS24" s="51">
        <v>4</v>
      </c>
      <c r="BT24" s="52">
        <f t="shared" si="40"/>
        <v>0</v>
      </c>
      <c r="BU24" s="52">
        <f t="shared" si="41"/>
        <v>0</v>
      </c>
      <c r="BV24" s="52">
        <f t="shared" si="42"/>
        <v>0</v>
      </c>
      <c r="BW24" s="53">
        <f t="shared" si="43"/>
        <v>0</v>
      </c>
      <c r="BX24" s="51">
        <v>5</v>
      </c>
      <c r="BY24" s="52">
        <f t="shared" si="44"/>
        <v>0</v>
      </c>
      <c r="BZ24" s="52">
        <f t="shared" si="45"/>
        <v>0</v>
      </c>
      <c r="CA24" s="52">
        <f t="shared" si="46"/>
        <v>0</v>
      </c>
      <c r="CB24" s="53">
        <f t="shared" si="47"/>
        <v>0</v>
      </c>
    </row>
    <row r="25" spans="1:80" ht="18" customHeight="1">
      <c r="A25" s="35">
        <f t="shared" si="48"/>
        <v>10</v>
      </c>
      <c r="B25" s="106"/>
      <c r="C25" s="131"/>
      <c r="D25" s="36" t="str">
        <f t="shared" si="4"/>
        <v/>
      </c>
      <c r="E25" s="27"/>
      <c r="F25" s="27"/>
      <c r="G25" s="32" t="str">
        <f t="shared" si="6"/>
        <v/>
      </c>
      <c r="H25" s="132" t="str">
        <f t="shared" si="7"/>
        <v/>
      </c>
      <c r="I25" s="131"/>
      <c r="J25" s="222" t="str">
        <f t="shared" si="5"/>
        <v/>
      </c>
      <c r="K25" s="222"/>
      <c r="L25" s="222"/>
      <c r="M25" s="27"/>
      <c r="N25" s="27"/>
      <c r="O25" s="32" t="str">
        <f t="shared" si="8"/>
        <v/>
      </c>
      <c r="P25" s="37" t="str">
        <f t="shared" si="9"/>
        <v/>
      </c>
      <c r="Q25" s="112"/>
      <c r="R25" s="32"/>
      <c r="S25" s="28"/>
      <c r="T25" s="6" t="str">
        <f t="shared" si="10"/>
        <v/>
      </c>
      <c r="U25" s="7" t="str">
        <f t="shared" si="10"/>
        <v/>
      </c>
      <c r="V25" s="8" t="str">
        <f t="shared" si="10"/>
        <v/>
      </c>
      <c r="W25" s="6" t="str">
        <f t="shared" si="11"/>
        <v/>
      </c>
      <c r="X25" s="7" t="str">
        <f t="shared" si="11"/>
        <v/>
      </c>
      <c r="Y25" s="7" t="str">
        <f t="shared" si="11"/>
        <v/>
      </c>
      <c r="Z25" s="9" t="str">
        <f t="shared" si="12"/>
        <v/>
      </c>
      <c r="AA25" s="28"/>
      <c r="AB25" s="28"/>
      <c r="AC25" s="28"/>
      <c r="AD25" s="51">
        <v>1</v>
      </c>
      <c r="AE25" s="52">
        <f t="shared" si="49"/>
        <v>0</v>
      </c>
      <c r="AF25" s="52">
        <f t="shared" si="13"/>
        <v>0</v>
      </c>
      <c r="AG25" s="52">
        <f t="shared" si="14"/>
        <v>0</v>
      </c>
      <c r="AH25" s="53">
        <f t="shared" si="15"/>
        <v>0</v>
      </c>
      <c r="AI25" s="51">
        <v>2</v>
      </c>
      <c r="AJ25" s="52">
        <f t="shared" si="50"/>
        <v>0</v>
      </c>
      <c r="AK25" s="52">
        <f t="shared" si="16"/>
        <v>0</v>
      </c>
      <c r="AL25" s="52">
        <f t="shared" si="17"/>
        <v>0</v>
      </c>
      <c r="AM25" s="53">
        <f t="shared" si="18"/>
        <v>0</v>
      </c>
      <c r="AN25" s="51">
        <v>3</v>
      </c>
      <c r="AO25" s="52">
        <f t="shared" si="53"/>
        <v>0</v>
      </c>
      <c r="AP25" s="52">
        <f t="shared" si="19"/>
        <v>0</v>
      </c>
      <c r="AQ25" s="52">
        <f t="shared" si="20"/>
        <v>0</v>
      </c>
      <c r="AR25" s="53">
        <f t="shared" si="21"/>
        <v>0</v>
      </c>
      <c r="AS25" s="51">
        <v>4</v>
      </c>
      <c r="AT25" s="52">
        <f t="shared" si="51"/>
        <v>0</v>
      </c>
      <c r="AU25" s="52">
        <f t="shared" si="22"/>
        <v>0</v>
      </c>
      <c r="AV25" s="52">
        <f t="shared" si="23"/>
        <v>0</v>
      </c>
      <c r="AW25" s="53">
        <f t="shared" si="24"/>
        <v>0</v>
      </c>
      <c r="AX25" s="51">
        <v>5</v>
      </c>
      <c r="AY25" s="52">
        <f t="shared" si="52"/>
        <v>0</v>
      </c>
      <c r="AZ25" s="52">
        <f t="shared" si="25"/>
        <v>0</v>
      </c>
      <c r="BA25" s="52">
        <f t="shared" si="26"/>
        <v>0</v>
      </c>
      <c r="BB25" s="53">
        <f t="shared" si="27"/>
        <v>0</v>
      </c>
      <c r="BC25" s="28"/>
      <c r="BD25" s="51">
        <v>1</v>
      </c>
      <c r="BE25" s="52">
        <f t="shared" si="28"/>
        <v>0</v>
      </c>
      <c r="BF25" s="52">
        <f t="shared" si="29"/>
        <v>0</v>
      </c>
      <c r="BG25" s="52">
        <f t="shared" si="30"/>
        <v>0</v>
      </c>
      <c r="BH25" s="53">
        <f t="shared" si="31"/>
        <v>0</v>
      </c>
      <c r="BI25" s="51">
        <v>2</v>
      </c>
      <c r="BJ25" s="52">
        <f t="shared" si="32"/>
        <v>0</v>
      </c>
      <c r="BK25" s="52">
        <f t="shared" si="33"/>
        <v>0</v>
      </c>
      <c r="BL25" s="52">
        <f t="shared" si="34"/>
        <v>0</v>
      </c>
      <c r="BM25" s="53">
        <f t="shared" si="35"/>
        <v>0</v>
      </c>
      <c r="BN25" s="51">
        <v>3</v>
      </c>
      <c r="BO25" s="52">
        <f t="shared" si="36"/>
        <v>0</v>
      </c>
      <c r="BP25" s="52">
        <f t="shared" si="37"/>
        <v>0</v>
      </c>
      <c r="BQ25" s="52">
        <f t="shared" si="38"/>
        <v>0</v>
      </c>
      <c r="BR25" s="53">
        <f t="shared" si="39"/>
        <v>0</v>
      </c>
      <c r="BS25" s="51">
        <v>4</v>
      </c>
      <c r="BT25" s="52">
        <f t="shared" si="40"/>
        <v>0</v>
      </c>
      <c r="BU25" s="52">
        <f t="shared" si="41"/>
        <v>0</v>
      </c>
      <c r="BV25" s="52">
        <f t="shared" si="42"/>
        <v>0</v>
      </c>
      <c r="BW25" s="53">
        <f t="shared" si="43"/>
        <v>0</v>
      </c>
      <c r="BX25" s="51">
        <v>5</v>
      </c>
      <c r="BY25" s="52">
        <f t="shared" si="44"/>
        <v>0</v>
      </c>
      <c r="BZ25" s="52">
        <f t="shared" si="45"/>
        <v>0</v>
      </c>
      <c r="CA25" s="52">
        <f t="shared" si="46"/>
        <v>0</v>
      </c>
      <c r="CB25" s="53">
        <f t="shared" si="47"/>
        <v>0</v>
      </c>
    </row>
    <row r="26" spans="1:80" ht="18" customHeight="1">
      <c r="A26" s="35">
        <f t="shared" si="48"/>
        <v>11</v>
      </c>
      <c r="B26" s="106"/>
      <c r="C26" s="131"/>
      <c r="D26" s="36" t="str">
        <f t="shared" si="4"/>
        <v/>
      </c>
      <c r="E26" s="27"/>
      <c r="F26" s="27"/>
      <c r="G26" s="32" t="str">
        <f t="shared" si="6"/>
        <v/>
      </c>
      <c r="H26" s="132" t="str">
        <f t="shared" si="7"/>
        <v/>
      </c>
      <c r="I26" s="131"/>
      <c r="J26" s="222" t="str">
        <f t="shared" si="5"/>
        <v/>
      </c>
      <c r="K26" s="222"/>
      <c r="L26" s="222"/>
      <c r="M26" s="27"/>
      <c r="N26" s="27"/>
      <c r="O26" s="32" t="str">
        <f t="shared" si="8"/>
        <v/>
      </c>
      <c r="P26" s="37" t="str">
        <f t="shared" si="9"/>
        <v/>
      </c>
      <c r="Q26" s="112"/>
      <c r="R26" s="32"/>
      <c r="S26" s="28"/>
      <c r="T26" s="6" t="str">
        <f t="shared" si="10"/>
        <v/>
      </c>
      <c r="U26" s="7" t="str">
        <f t="shared" si="10"/>
        <v/>
      </c>
      <c r="V26" s="8" t="str">
        <f t="shared" si="10"/>
        <v/>
      </c>
      <c r="W26" s="6" t="str">
        <f t="shared" si="11"/>
        <v/>
      </c>
      <c r="X26" s="7" t="str">
        <f t="shared" si="11"/>
        <v/>
      </c>
      <c r="Y26" s="7" t="str">
        <f t="shared" si="11"/>
        <v/>
      </c>
      <c r="Z26" s="9" t="str">
        <f t="shared" si="12"/>
        <v/>
      </c>
      <c r="AA26" s="28"/>
      <c r="AB26" s="28"/>
      <c r="AC26" s="28"/>
      <c r="AD26" s="51">
        <v>1</v>
      </c>
      <c r="AE26" s="52">
        <f t="shared" si="49"/>
        <v>0</v>
      </c>
      <c r="AF26" s="52">
        <f t="shared" si="13"/>
        <v>0</v>
      </c>
      <c r="AG26" s="52">
        <f t="shared" si="14"/>
        <v>0</v>
      </c>
      <c r="AH26" s="53">
        <f t="shared" si="15"/>
        <v>0</v>
      </c>
      <c r="AI26" s="51">
        <v>2</v>
      </c>
      <c r="AJ26" s="52">
        <f t="shared" si="50"/>
        <v>0</v>
      </c>
      <c r="AK26" s="52">
        <f t="shared" si="16"/>
        <v>0</v>
      </c>
      <c r="AL26" s="52">
        <f t="shared" si="17"/>
        <v>0</v>
      </c>
      <c r="AM26" s="53">
        <f t="shared" si="18"/>
        <v>0</v>
      </c>
      <c r="AN26" s="51">
        <v>3</v>
      </c>
      <c r="AO26" s="52">
        <f t="shared" si="53"/>
        <v>0</v>
      </c>
      <c r="AP26" s="52">
        <f t="shared" si="19"/>
        <v>0</v>
      </c>
      <c r="AQ26" s="52">
        <f t="shared" si="20"/>
        <v>0</v>
      </c>
      <c r="AR26" s="53">
        <f t="shared" si="21"/>
        <v>0</v>
      </c>
      <c r="AS26" s="51">
        <v>4</v>
      </c>
      <c r="AT26" s="52">
        <f t="shared" si="51"/>
        <v>0</v>
      </c>
      <c r="AU26" s="52">
        <f t="shared" si="22"/>
        <v>0</v>
      </c>
      <c r="AV26" s="52">
        <f t="shared" si="23"/>
        <v>0</v>
      </c>
      <c r="AW26" s="53">
        <f t="shared" si="24"/>
        <v>0</v>
      </c>
      <c r="AX26" s="51">
        <v>5</v>
      </c>
      <c r="AY26" s="52">
        <f t="shared" si="52"/>
        <v>0</v>
      </c>
      <c r="AZ26" s="52">
        <f t="shared" si="25"/>
        <v>0</v>
      </c>
      <c r="BA26" s="52">
        <f t="shared" si="26"/>
        <v>0</v>
      </c>
      <c r="BB26" s="53">
        <f t="shared" si="27"/>
        <v>0</v>
      </c>
      <c r="BC26" s="28"/>
      <c r="BD26" s="51">
        <v>1</v>
      </c>
      <c r="BE26" s="52">
        <f t="shared" si="28"/>
        <v>0</v>
      </c>
      <c r="BF26" s="52">
        <f t="shared" si="29"/>
        <v>0</v>
      </c>
      <c r="BG26" s="52">
        <f t="shared" si="30"/>
        <v>0</v>
      </c>
      <c r="BH26" s="53">
        <f t="shared" si="31"/>
        <v>0</v>
      </c>
      <c r="BI26" s="51">
        <v>2</v>
      </c>
      <c r="BJ26" s="52">
        <f t="shared" si="32"/>
        <v>0</v>
      </c>
      <c r="BK26" s="52">
        <f t="shared" si="33"/>
        <v>0</v>
      </c>
      <c r="BL26" s="52">
        <f t="shared" si="34"/>
        <v>0</v>
      </c>
      <c r="BM26" s="53">
        <f t="shared" si="35"/>
        <v>0</v>
      </c>
      <c r="BN26" s="51">
        <v>3</v>
      </c>
      <c r="BO26" s="52">
        <f t="shared" si="36"/>
        <v>0</v>
      </c>
      <c r="BP26" s="52">
        <f t="shared" si="37"/>
        <v>0</v>
      </c>
      <c r="BQ26" s="52">
        <f t="shared" si="38"/>
        <v>0</v>
      </c>
      <c r="BR26" s="53">
        <f t="shared" si="39"/>
        <v>0</v>
      </c>
      <c r="BS26" s="51">
        <v>4</v>
      </c>
      <c r="BT26" s="52">
        <f t="shared" si="40"/>
        <v>0</v>
      </c>
      <c r="BU26" s="52">
        <f t="shared" si="41"/>
        <v>0</v>
      </c>
      <c r="BV26" s="52">
        <f t="shared" si="42"/>
        <v>0</v>
      </c>
      <c r="BW26" s="53">
        <f t="shared" si="43"/>
        <v>0</v>
      </c>
      <c r="BX26" s="51">
        <v>5</v>
      </c>
      <c r="BY26" s="52">
        <f t="shared" si="44"/>
        <v>0</v>
      </c>
      <c r="BZ26" s="52">
        <f t="shared" si="45"/>
        <v>0</v>
      </c>
      <c r="CA26" s="52">
        <f t="shared" si="46"/>
        <v>0</v>
      </c>
      <c r="CB26" s="53">
        <f t="shared" si="47"/>
        <v>0</v>
      </c>
    </row>
    <row r="27" spans="1:80" ht="18" customHeight="1">
      <c r="A27" s="35">
        <f t="shared" si="48"/>
        <v>12</v>
      </c>
      <c r="B27" s="106"/>
      <c r="C27" s="131"/>
      <c r="D27" s="36" t="str">
        <f t="shared" si="4"/>
        <v/>
      </c>
      <c r="E27" s="27"/>
      <c r="F27" s="27"/>
      <c r="G27" s="32" t="str">
        <f t="shared" si="6"/>
        <v/>
      </c>
      <c r="H27" s="132" t="str">
        <f t="shared" si="7"/>
        <v/>
      </c>
      <c r="I27" s="131"/>
      <c r="J27" s="222" t="str">
        <f t="shared" si="5"/>
        <v/>
      </c>
      <c r="K27" s="222"/>
      <c r="L27" s="222"/>
      <c r="M27" s="27"/>
      <c r="N27" s="27"/>
      <c r="O27" s="32" t="str">
        <f t="shared" si="8"/>
        <v/>
      </c>
      <c r="P27" s="37" t="str">
        <f t="shared" si="9"/>
        <v/>
      </c>
      <c r="Q27" s="112"/>
      <c r="R27" s="32"/>
      <c r="S27" s="28"/>
      <c r="T27" s="6" t="str">
        <f t="shared" si="10"/>
        <v/>
      </c>
      <c r="U27" s="7" t="str">
        <f t="shared" si="10"/>
        <v/>
      </c>
      <c r="V27" s="8" t="str">
        <f t="shared" si="10"/>
        <v/>
      </c>
      <c r="W27" s="6" t="str">
        <f t="shared" si="11"/>
        <v/>
      </c>
      <c r="X27" s="7" t="str">
        <f t="shared" si="11"/>
        <v/>
      </c>
      <c r="Y27" s="7" t="str">
        <f t="shared" si="11"/>
        <v/>
      </c>
      <c r="Z27" s="9" t="str">
        <f t="shared" si="12"/>
        <v/>
      </c>
      <c r="AA27" s="28"/>
      <c r="AB27" s="28"/>
      <c r="AC27" s="28"/>
      <c r="AD27" s="51">
        <v>1</v>
      </c>
      <c r="AE27" s="52">
        <f t="shared" si="49"/>
        <v>0</v>
      </c>
      <c r="AF27" s="52">
        <f t="shared" si="13"/>
        <v>0</v>
      </c>
      <c r="AG27" s="52">
        <f t="shared" si="14"/>
        <v>0</v>
      </c>
      <c r="AH27" s="53">
        <f t="shared" si="15"/>
        <v>0</v>
      </c>
      <c r="AI27" s="51">
        <v>2</v>
      </c>
      <c r="AJ27" s="52">
        <f t="shared" si="50"/>
        <v>0</v>
      </c>
      <c r="AK27" s="52">
        <f t="shared" si="16"/>
        <v>0</v>
      </c>
      <c r="AL27" s="52">
        <f t="shared" si="17"/>
        <v>0</v>
      </c>
      <c r="AM27" s="53">
        <f t="shared" si="18"/>
        <v>0</v>
      </c>
      <c r="AN27" s="51">
        <v>3</v>
      </c>
      <c r="AO27" s="52">
        <f t="shared" si="53"/>
        <v>0</v>
      </c>
      <c r="AP27" s="52">
        <f t="shared" si="19"/>
        <v>0</v>
      </c>
      <c r="AQ27" s="52">
        <f t="shared" si="20"/>
        <v>0</v>
      </c>
      <c r="AR27" s="53">
        <f t="shared" si="21"/>
        <v>0</v>
      </c>
      <c r="AS27" s="51">
        <v>4</v>
      </c>
      <c r="AT27" s="52">
        <f t="shared" si="51"/>
        <v>0</v>
      </c>
      <c r="AU27" s="52">
        <f t="shared" si="22"/>
        <v>0</v>
      </c>
      <c r="AV27" s="52">
        <f t="shared" si="23"/>
        <v>0</v>
      </c>
      <c r="AW27" s="53">
        <f t="shared" si="24"/>
        <v>0</v>
      </c>
      <c r="AX27" s="51">
        <v>5</v>
      </c>
      <c r="AY27" s="52">
        <f t="shared" si="52"/>
        <v>0</v>
      </c>
      <c r="AZ27" s="52">
        <f t="shared" si="25"/>
        <v>0</v>
      </c>
      <c r="BA27" s="52">
        <f t="shared" si="26"/>
        <v>0</v>
      </c>
      <c r="BB27" s="53">
        <f t="shared" si="27"/>
        <v>0</v>
      </c>
      <c r="BC27" s="28"/>
      <c r="BD27" s="51">
        <v>1</v>
      </c>
      <c r="BE27" s="52">
        <f t="shared" si="28"/>
        <v>0</v>
      </c>
      <c r="BF27" s="52">
        <f t="shared" si="29"/>
        <v>0</v>
      </c>
      <c r="BG27" s="52">
        <f t="shared" si="30"/>
        <v>0</v>
      </c>
      <c r="BH27" s="53">
        <f t="shared" si="31"/>
        <v>0</v>
      </c>
      <c r="BI27" s="51">
        <v>2</v>
      </c>
      <c r="BJ27" s="52">
        <f t="shared" si="32"/>
        <v>0</v>
      </c>
      <c r="BK27" s="52">
        <f t="shared" si="33"/>
        <v>0</v>
      </c>
      <c r="BL27" s="52">
        <f t="shared" si="34"/>
        <v>0</v>
      </c>
      <c r="BM27" s="53">
        <f t="shared" si="35"/>
        <v>0</v>
      </c>
      <c r="BN27" s="51">
        <v>3</v>
      </c>
      <c r="BO27" s="52">
        <f t="shared" si="36"/>
        <v>0</v>
      </c>
      <c r="BP27" s="52">
        <f t="shared" si="37"/>
        <v>0</v>
      </c>
      <c r="BQ27" s="52">
        <f t="shared" si="38"/>
        <v>0</v>
      </c>
      <c r="BR27" s="53">
        <f t="shared" si="39"/>
        <v>0</v>
      </c>
      <c r="BS27" s="51">
        <v>4</v>
      </c>
      <c r="BT27" s="52">
        <f t="shared" si="40"/>
        <v>0</v>
      </c>
      <c r="BU27" s="52">
        <f t="shared" si="41"/>
        <v>0</v>
      </c>
      <c r="BV27" s="52">
        <f t="shared" si="42"/>
        <v>0</v>
      </c>
      <c r="BW27" s="53">
        <f t="shared" si="43"/>
        <v>0</v>
      </c>
      <c r="BX27" s="51">
        <v>5</v>
      </c>
      <c r="BY27" s="52">
        <f t="shared" si="44"/>
        <v>0</v>
      </c>
      <c r="BZ27" s="52">
        <f t="shared" si="45"/>
        <v>0</v>
      </c>
      <c r="CA27" s="52">
        <f t="shared" si="46"/>
        <v>0</v>
      </c>
      <c r="CB27" s="53">
        <f t="shared" si="47"/>
        <v>0</v>
      </c>
    </row>
    <row r="28" spans="1:80" ht="18" customHeight="1">
      <c r="A28" s="35">
        <f t="shared" si="48"/>
        <v>13</v>
      </c>
      <c r="B28" s="106"/>
      <c r="C28" s="131"/>
      <c r="D28" s="36" t="str">
        <f t="shared" si="4"/>
        <v/>
      </c>
      <c r="E28" s="27"/>
      <c r="F28" s="27"/>
      <c r="G28" s="32" t="str">
        <f t="shared" si="6"/>
        <v/>
      </c>
      <c r="H28" s="132" t="str">
        <f t="shared" si="7"/>
        <v/>
      </c>
      <c r="I28" s="131"/>
      <c r="J28" s="222" t="str">
        <f t="shared" si="5"/>
        <v/>
      </c>
      <c r="K28" s="222"/>
      <c r="L28" s="222"/>
      <c r="M28" s="27"/>
      <c r="N28" s="27"/>
      <c r="O28" s="32" t="str">
        <f t="shared" si="8"/>
        <v/>
      </c>
      <c r="P28" s="37" t="str">
        <f t="shared" si="9"/>
        <v/>
      </c>
      <c r="Q28" s="112"/>
      <c r="R28" s="32"/>
      <c r="S28" s="28"/>
      <c r="T28" s="6" t="str">
        <f t="shared" si="10"/>
        <v/>
      </c>
      <c r="U28" s="7" t="str">
        <f t="shared" si="10"/>
        <v/>
      </c>
      <c r="V28" s="8" t="str">
        <f t="shared" si="10"/>
        <v/>
      </c>
      <c r="W28" s="6" t="str">
        <f t="shared" si="11"/>
        <v/>
      </c>
      <c r="X28" s="7" t="str">
        <f t="shared" si="11"/>
        <v/>
      </c>
      <c r="Y28" s="7" t="str">
        <f t="shared" si="11"/>
        <v/>
      </c>
      <c r="Z28" s="9" t="str">
        <f t="shared" si="12"/>
        <v/>
      </c>
      <c r="AA28" s="28"/>
      <c r="AB28" s="28"/>
      <c r="AC28" s="28"/>
      <c r="AD28" s="51">
        <v>1</v>
      </c>
      <c r="AE28" s="52">
        <f t="shared" si="49"/>
        <v>0</v>
      </c>
      <c r="AF28" s="52">
        <f t="shared" si="13"/>
        <v>0</v>
      </c>
      <c r="AG28" s="52">
        <f t="shared" si="14"/>
        <v>0</v>
      </c>
      <c r="AH28" s="53">
        <f t="shared" si="15"/>
        <v>0</v>
      </c>
      <c r="AI28" s="51">
        <v>2</v>
      </c>
      <c r="AJ28" s="52">
        <f t="shared" si="50"/>
        <v>0</v>
      </c>
      <c r="AK28" s="52">
        <f t="shared" si="16"/>
        <v>0</v>
      </c>
      <c r="AL28" s="52">
        <f t="shared" si="17"/>
        <v>0</v>
      </c>
      <c r="AM28" s="53">
        <f t="shared" si="18"/>
        <v>0</v>
      </c>
      <c r="AN28" s="51">
        <v>3</v>
      </c>
      <c r="AO28" s="52">
        <f t="shared" si="53"/>
        <v>0</v>
      </c>
      <c r="AP28" s="52">
        <f t="shared" si="19"/>
        <v>0</v>
      </c>
      <c r="AQ28" s="52">
        <f t="shared" si="20"/>
        <v>0</v>
      </c>
      <c r="AR28" s="53">
        <f t="shared" si="21"/>
        <v>0</v>
      </c>
      <c r="AS28" s="51">
        <v>4</v>
      </c>
      <c r="AT28" s="52">
        <f t="shared" si="51"/>
        <v>0</v>
      </c>
      <c r="AU28" s="52">
        <f t="shared" si="22"/>
        <v>0</v>
      </c>
      <c r="AV28" s="52">
        <f t="shared" si="23"/>
        <v>0</v>
      </c>
      <c r="AW28" s="53">
        <f t="shared" si="24"/>
        <v>0</v>
      </c>
      <c r="AX28" s="51">
        <v>5</v>
      </c>
      <c r="AY28" s="52">
        <f t="shared" si="52"/>
        <v>0</v>
      </c>
      <c r="AZ28" s="52">
        <f t="shared" si="25"/>
        <v>0</v>
      </c>
      <c r="BA28" s="52">
        <f t="shared" si="26"/>
        <v>0</v>
      </c>
      <c r="BB28" s="53">
        <f t="shared" si="27"/>
        <v>0</v>
      </c>
      <c r="BC28" s="28"/>
      <c r="BD28" s="51">
        <v>1</v>
      </c>
      <c r="BE28" s="52">
        <f t="shared" si="28"/>
        <v>0</v>
      </c>
      <c r="BF28" s="52">
        <f t="shared" si="29"/>
        <v>0</v>
      </c>
      <c r="BG28" s="52">
        <f t="shared" si="30"/>
        <v>0</v>
      </c>
      <c r="BH28" s="53">
        <f t="shared" si="31"/>
        <v>0</v>
      </c>
      <c r="BI28" s="51">
        <v>2</v>
      </c>
      <c r="BJ28" s="52">
        <f t="shared" si="32"/>
        <v>0</v>
      </c>
      <c r="BK28" s="52">
        <f t="shared" si="33"/>
        <v>0</v>
      </c>
      <c r="BL28" s="52">
        <f t="shared" si="34"/>
        <v>0</v>
      </c>
      <c r="BM28" s="53">
        <f t="shared" si="35"/>
        <v>0</v>
      </c>
      <c r="BN28" s="51">
        <v>3</v>
      </c>
      <c r="BO28" s="52">
        <f t="shared" si="36"/>
        <v>0</v>
      </c>
      <c r="BP28" s="52">
        <f t="shared" si="37"/>
        <v>0</v>
      </c>
      <c r="BQ28" s="52">
        <f t="shared" si="38"/>
        <v>0</v>
      </c>
      <c r="BR28" s="53">
        <f t="shared" si="39"/>
        <v>0</v>
      </c>
      <c r="BS28" s="51">
        <v>4</v>
      </c>
      <c r="BT28" s="52">
        <f t="shared" si="40"/>
        <v>0</v>
      </c>
      <c r="BU28" s="52">
        <f t="shared" si="41"/>
        <v>0</v>
      </c>
      <c r="BV28" s="52">
        <f t="shared" si="42"/>
        <v>0</v>
      </c>
      <c r="BW28" s="53">
        <f t="shared" si="43"/>
        <v>0</v>
      </c>
      <c r="BX28" s="51">
        <v>5</v>
      </c>
      <c r="BY28" s="52">
        <f t="shared" si="44"/>
        <v>0</v>
      </c>
      <c r="BZ28" s="52">
        <f t="shared" si="45"/>
        <v>0</v>
      </c>
      <c r="CA28" s="52">
        <f t="shared" si="46"/>
        <v>0</v>
      </c>
      <c r="CB28" s="53">
        <f t="shared" si="47"/>
        <v>0</v>
      </c>
    </row>
    <row r="29" spans="1:80" ht="18" customHeight="1">
      <c r="A29" s="35">
        <f t="shared" si="48"/>
        <v>14</v>
      </c>
      <c r="B29" s="106"/>
      <c r="C29" s="131"/>
      <c r="D29" s="36" t="str">
        <f t="shared" si="4"/>
        <v/>
      </c>
      <c r="E29" s="27"/>
      <c r="F29" s="27"/>
      <c r="G29" s="32" t="str">
        <f t="shared" si="6"/>
        <v/>
      </c>
      <c r="H29" s="132" t="str">
        <f t="shared" si="7"/>
        <v/>
      </c>
      <c r="I29" s="131"/>
      <c r="J29" s="222" t="str">
        <f t="shared" si="5"/>
        <v/>
      </c>
      <c r="K29" s="222"/>
      <c r="L29" s="222"/>
      <c r="M29" s="27"/>
      <c r="N29" s="27"/>
      <c r="O29" s="32" t="str">
        <f t="shared" si="8"/>
        <v/>
      </c>
      <c r="P29" s="37" t="str">
        <f t="shared" si="9"/>
        <v/>
      </c>
      <c r="Q29" s="112"/>
      <c r="R29" s="32"/>
      <c r="S29" s="28"/>
      <c r="T29" s="6" t="str">
        <f t="shared" si="10"/>
        <v/>
      </c>
      <c r="U29" s="7" t="str">
        <f t="shared" si="10"/>
        <v/>
      </c>
      <c r="V29" s="8" t="str">
        <f t="shared" si="10"/>
        <v/>
      </c>
      <c r="W29" s="6" t="str">
        <f t="shared" si="11"/>
        <v/>
      </c>
      <c r="X29" s="7" t="str">
        <f t="shared" si="11"/>
        <v/>
      </c>
      <c r="Y29" s="7" t="str">
        <f t="shared" si="11"/>
        <v/>
      </c>
      <c r="Z29" s="9" t="str">
        <f t="shared" si="12"/>
        <v/>
      </c>
      <c r="AA29" s="28"/>
      <c r="AB29" s="28"/>
      <c r="AC29" s="28"/>
      <c r="AD29" s="51">
        <v>1</v>
      </c>
      <c r="AE29" s="52">
        <f t="shared" si="49"/>
        <v>0</v>
      </c>
      <c r="AF29" s="52">
        <f t="shared" si="13"/>
        <v>0</v>
      </c>
      <c r="AG29" s="52">
        <f t="shared" si="14"/>
        <v>0</v>
      </c>
      <c r="AH29" s="53">
        <f t="shared" si="15"/>
        <v>0</v>
      </c>
      <c r="AI29" s="51">
        <v>2</v>
      </c>
      <c r="AJ29" s="52">
        <f t="shared" si="50"/>
        <v>0</v>
      </c>
      <c r="AK29" s="52">
        <f t="shared" si="16"/>
        <v>0</v>
      </c>
      <c r="AL29" s="52">
        <f t="shared" si="17"/>
        <v>0</v>
      </c>
      <c r="AM29" s="53">
        <f t="shared" si="18"/>
        <v>0</v>
      </c>
      <c r="AN29" s="51">
        <v>3</v>
      </c>
      <c r="AO29" s="52">
        <f t="shared" si="53"/>
        <v>0</v>
      </c>
      <c r="AP29" s="52">
        <f t="shared" si="19"/>
        <v>0</v>
      </c>
      <c r="AQ29" s="52">
        <f t="shared" si="20"/>
        <v>0</v>
      </c>
      <c r="AR29" s="53">
        <f t="shared" si="21"/>
        <v>0</v>
      </c>
      <c r="AS29" s="51">
        <v>4</v>
      </c>
      <c r="AT29" s="52">
        <f t="shared" si="51"/>
        <v>0</v>
      </c>
      <c r="AU29" s="52">
        <f t="shared" si="22"/>
        <v>0</v>
      </c>
      <c r="AV29" s="52">
        <f t="shared" si="23"/>
        <v>0</v>
      </c>
      <c r="AW29" s="53">
        <f t="shared" si="24"/>
        <v>0</v>
      </c>
      <c r="AX29" s="51">
        <v>5</v>
      </c>
      <c r="AY29" s="52">
        <f t="shared" si="52"/>
        <v>0</v>
      </c>
      <c r="AZ29" s="52">
        <f t="shared" si="25"/>
        <v>0</v>
      </c>
      <c r="BA29" s="52">
        <f t="shared" si="26"/>
        <v>0</v>
      </c>
      <c r="BB29" s="53">
        <f t="shared" si="27"/>
        <v>0</v>
      </c>
      <c r="BC29" s="28"/>
      <c r="BD29" s="51">
        <v>1</v>
      </c>
      <c r="BE29" s="52">
        <f t="shared" si="28"/>
        <v>0</v>
      </c>
      <c r="BF29" s="52">
        <f t="shared" si="29"/>
        <v>0</v>
      </c>
      <c r="BG29" s="52">
        <f t="shared" si="30"/>
        <v>0</v>
      </c>
      <c r="BH29" s="53">
        <f t="shared" si="31"/>
        <v>0</v>
      </c>
      <c r="BI29" s="51">
        <v>2</v>
      </c>
      <c r="BJ29" s="52">
        <f t="shared" si="32"/>
        <v>0</v>
      </c>
      <c r="BK29" s="52">
        <f t="shared" si="33"/>
        <v>0</v>
      </c>
      <c r="BL29" s="52">
        <f t="shared" si="34"/>
        <v>0</v>
      </c>
      <c r="BM29" s="53">
        <f t="shared" si="35"/>
        <v>0</v>
      </c>
      <c r="BN29" s="51">
        <v>3</v>
      </c>
      <c r="BO29" s="52">
        <f t="shared" si="36"/>
        <v>0</v>
      </c>
      <c r="BP29" s="52">
        <f t="shared" si="37"/>
        <v>0</v>
      </c>
      <c r="BQ29" s="52">
        <f t="shared" si="38"/>
        <v>0</v>
      </c>
      <c r="BR29" s="53">
        <f t="shared" si="39"/>
        <v>0</v>
      </c>
      <c r="BS29" s="51">
        <v>4</v>
      </c>
      <c r="BT29" s="52">
        <f t="shared" si="40"/>
        <v>0</v>
      </c>
      <c r="BU29" s="52">
        <f t="shared" si="41"/>
        <v>0</v>
      </c>
      <c r="BV29" s="52">
        <f t="shared" si="42"/>
        <v>0</v>
      </c>
      <c r="BW29" s="53">
        <f t="shared" si="43"/>
        <v>0</v>
      </c>
      <c r="BX29" s="51">
        <v>5</v>
      </c>
      <c r="BY29" s="52">
        <f t="shared" si="44"/>
        <v>0</v>
      </c>
      <c r="BZ29" s="52">
        <f t="shared" si="45"/>
        <v>0</v>
      </c>
      <c r="CA29" s="52">
        <f t="shared" si="46"/>
        <v>0</v>
      </c>
      <c r="CB29" s="53">
        <f t="shared" si="47"/>
        <v>0</v>
      </c>
    </row>
    <row r="30" spans="1:80" ht="18" customHeight="1">
      <c r="A30" s="35">
        <f t="shared" si="48"/>
        <v>15</v>
      </c>
      <c r="B30" s="106"/>
      <c r="C30" s="131"/>
      <c r="D30" s="36" t="str">
        <f t="shared" si="4"/>
        <v/>
      </c>
      <c r="E30" s="27"/>
      <c r="F30" s="27"/>
      <c r="G30" s="32" t="str">
        <f t="shared" si="6"/>
        <v/>
      </c>
      <c r="H30" s="132" t="str">
        <f t="shared" si="7"/>
        <v/>
      </c>
      <c r="I30" s="131"/>
      <c r="J30" s="222" t="str">
        <f t="shared" si="5"/>
        <v/>
      </c>
      <c r="K30" s="222"/>
      <c r="L30" s="222"/>
      <c r="M30" s="27"/>
      <c r="N30" s="27"/>
      <c r="O30" s="32" t="str">
        <f t="shared" si="8"/>
        <v/>
      </c>
      <c r="P30" s="37" t="str">
        <f t="shared" si="9"/>
        <v/>
      </c>
      <c r="Q30" s="112"/>
      <c r="R30" s="32"/>
      <c r="S30" s="28"/>
      <c r="T30" s="6" t="str">
        <f t="shared" si="10"/>
        <v/>
      </c>
      <c r="U30" s="7" t="str">
        <f t="shared" si="10"/>
        <v/>
      </c>
      <c r="V30" s="8" t="str">
        <f t="shared" si="10"/>
        <v/>
      </c>
      <c r="W30" s="6" t="str">
        <f t="shared" si="11"/>
        <v/>
      </c>
      <c r="X30" s="7" t="str">
        <f t="shared" si="11"/>
        <v/>
      </c>
      <c r="Y30" s="7" t="str">
        <f t="shared" si="11"/>
        <v/>
      </c>
      <c r="Z30" s="9" t="str">
        <f t="shared" si="12"/>
        <v/>
      </c>
      <c r="AA30" s="28"/>
      <c r="AB30" s="28"/>
      <c r="AC30" s="28"/>
      <c r="AD30" s="51">
        <v>1</v>
      </c>
      <c r="AE30" s="52">
        <f t="shared" si="49"/>
        <v>0</v>
      </c>
      <c r="AF30" s="52">
        <f t="shared" si="13"/>
        <v>0</v>
      </c>
      <c r="AG30" s="52">
        <f t="shared" si="14"/>
        <v>0</v>
      </c>
      <c r="AH30" s="53">
        <f t="shared" si="15"/>
        <v>0</v>
      </c>
      <c r="AI30" s="51">
        <v>2</v>
      </c>
      <c r="AJ30" s="52">
        <f t="shared" si="50"/>
        <v>0</v>
      </c>
      <c r="AK30" s="52">
        <f t="shared" si="16"/>
        <v>0</v>
      </c>
      <c r="AL30" s="52">
        <f t="shared" si="17"/>
        <v>0</v>
      </c>
      <c r="AM30" s="53">
        <f t="shared" si="18"/>
        <v>0</v>
      </c>
      <c r="AN30" s="51">
        <v>3</v>
      </c>
      <c r="AO30" s="52">
        <f t="shared" si="53"/>
        <v>0</v>
      </c>
      <c r="AP30" s="52">
        <f t="shared" si="19"/>
        <v>0</v>
      </c>
      <c r="AQ30" s="52">
        <f t="shared" si="20"/>
        <v>0</v>
      </c>
      <c r="AR30" s="53">
        <f t="shared" si="21"/>
        <v>0</v>
      </c>
      <c r="AS30" s="51">
        <v>4</v>
      </c>
      <c r="AT30" s="52">
        <f t="shared" si="51"/>
        <v>0</v>
      </c>
      <c r="AU30" s="52">
        <f t="shared" si="22"/>
        <v>0</v>
      </c>
      <c r="AV30" s="52">
        <f t="shared" si="23"/>
        <v>0</v>
      </c>
      <c r="AW30" s="53">
        <f t="shared" si="24"/>
        <v>0</v>
      </c>
      <c r="AX30" s="51">
        <v>5</v>
      </c>
      <c r="AY30" s="52">
        <f t="shared" si="52"/>
        <v>0</v>
      </c>
      <c r="AZ30" s="52">
        <f t="shared" si="25"/>
        <v>0</v>
      </c>
      <c r="BA30" s="52">
        <f t="shared" si="26"/>
        <v>0</v>
      </c>
      <c r="BB30" s="53">
        <f t="shared" si="27"/>
        <v>0</v>
      </c>
      <c r="BC30" s="28"/>
      <c r="BD30" s="51">
        <v>1</v>
      </c>
      <c r="BE30" s="52">
        <f t="shared" si="28"/>
        <v>0</v>
      </c>
      <c r="BF30" s="52">
        <f t="shared" si="29"/>
        <v>0</v>
      </c>
      <c r="BG30" s="52">
        <f t="shared" si="30"/>
        <v>0</v>
      </c>
      <c r="BH30" s="53">
        <f t="shared" si="31"/>
        <v>0</v>
      </c>
      <c r="BI30" s="51">
        <v>2</v>
      </c>
      <c r="BJ30" s="52">
        <f t="shared" si="32"/>
        <v>0</v>
      </c>
      <c r="BK30" s="52">
        <f t="shared" si="33"/>
        <v>0</v>
      </c>
      <c r="BL30" s="52">
        <f t="shared" si="34"/>
        <v>0</v>
      </c>
      <c r="BM30" s="53">
        <f t="shared" si="35"/>
        <v>0</v>
      </c>
      <c r="BN30" s="51">
        <v>3</v>
      </c>
      <c r="BO30" s="52">
        <f t="shared" si="36"/>
        <v>0</v>
      </c>
      <c r="BP30" s="52">
        <f t="shared" si="37"/>
        <v>0</v>
      </c>
      <c r="BQ30" s="52">
        <f t="shared" si="38"/>
        <v>0</v>
      </c>
      <c r="BR30" s="53">
        <f t="shared" si="39"/>
        <v>0</v>
      </c>
      <c r="BS30" s="51">
        <v>4</v>
      </c>
      <c r="BT30" s="52">
        <f t="shared" si="40"/>
        <v>0</v>
      </c>
      <c r="BU30" s="52">
        <f t="shared" si="41"/>
        <v>0</v>
      </c>
      <c r="BV30" s="52">
        <f t="shared" si="42"/>
        <v>0</v>
      </c>
      <c r="BW30" s="53">
        <f t="shared" si="43"/>
        <v>0</v>
      </c>
      <c r="BX30" s="51">
        <v>5</v>
      </c>
      <c r="BY30" s="52">
        <f t="shared" si="44"/>
        <v>0</v>
      </c>
      <c r="BZ30" s="52">
        <f t="shared" si="45"/>
        <v>0</v>
      </c>
      <c r="CA30" s="52">
        <f t="shared" si="46"/>
        <v>0</v>
      </c>
      <c r="CB30" s="53">
        <f t="shared" si="47"/>
        <v>0</v>
      </c>
    </row>
    <row r="31" spans="1:80" ht="18" customHeight="1">
      <c r="A31" s="35">
        <f t="shared" si="48"/>
        <v>16</v>
      </c>
      <c r="B31" s="106"/>
      <c r="C31" s="131"/>
      <c r="D31" s="36" t="str">
        <f t="shared" si="4"/>
        <v/>
      </c>
      <c r="E31" s="27"/>
      <c r="F31" s="27"/>
      <c r="G31" s="32" t="str">
        <f t="shared" si="6"/>
        <v/>
      </c>
      <c r="H31" s="132" t="str">
        <f t="shared" si="7"/>
        <v/>
      </c>
      <c r="I31" s="131"/>
      <c r="J31" s="222" t="str">
        <f t="shared" si="5"/>
        <v/>
      </c>
      <c r="K31" s="222"/>
      <c r="L31" s="222"/>
      <c r="M31" s="27"/>
      <c r="N31" s="27"/>
      <c r="O31" s="32" t="str">
        <f t="shared" si="8"/>
        <v/>
      </c>
      <c r="P31" s="37" t="str">
        <f t="shared" si="9"/>
        <v/>
      </c>
      <c r="Q31" s="112"/>
      <c r="R31" s="32"/>
      <c r="S31" s="28"/>
      <c r="T31" s="6" t="str">
        <f t="shared" si="10"/>
        <v/>
      </c>
      <c r="U31" s="7" t="str">
        <f t="shared" si="10"/>
        <v/>
      </c>
      <c r="V31" s="8" t="str">
        <f t="shared" si="10"/>
        <v/>
      </c>
      <c r="W31" s="6" t="str">
        <f t="shared" si="11"/>
        <v/>
      </c>
      <c r="X31" s="7" t="str">
        <f t="shared" si="11"/>
        <v/>
      </c>
      <c r="Y31" s="7" t="str">
        <f t="shared" si="11"/>
        <v/>
      </c>
      <c r="Z31" s="9" t="str">
        <f t="shared" si="12"/>
        <v/>
      </c>
      <c r="AA31" s="28"/>
      <c r="AB31" s="28"/>
      <c r="AC31" s="28"/>
      <c r="AD31" s="51">
        <v>1</v>
      </c>
      <c r="AE31" s="52">
        <f t="shared" si="49"/>
        <v>0</v>
      </c>
      <c r="AF31" s="52">
        <f t="shared" si="13"/>
        <v>0</v>
      </c>
      <c r="AG31" s="52">
        <f t="shared" si="14"/>
        <v>0</v>
      </c>
      <c r="AH31" s="53">
        <f t="shared" si="15"/>
        <v>0</v>
      </c>
      <c r="AI31" s="51">
        <v>2</v>
      </c>
      <c r="AJ31" s="52">
        <f t="shared" si="50"/>
        <v>0</v>
      </c>
      <c r="AK31" s="52">
        <f t="shared" si="16"/>
        <v>0</v>
      </c>
      <c r="AL31" s="52">
        <f t="shared" si="17"/>
        <v>0</v>
      </c>
      <c r="AM31" s="53">
        <f t="shared" si="18"/>
        <v>0</v>
      </c>
      <c r="AN31" s="51">
        <v>3</v>
      </c>
      <c r="AO31" s="52">
        <f t="shared" si="53"/>
        <v>0</v>
      </c>
      <c r="AP31" s="52">
        <f t="shared" si="19"/>
        <v>0</v>
      </c>
      <c r="AQ31" s="52">
        <f t="shared" si="20"/>
        <v>0</v>
      </c>
      <c r="AR31" s="53">
        <f t="shared" si="21"/>
        <v>0</v>
      </c>
      <c r="AS31" s="51">
        <v>4</v>
      </c>
      <c r="AT31" s="52">
        <f t="shared" si="51"/>
        <v>0</v>
      </c>
      <c r="AU31" s="52">
        <f t="shared" si="22"/>
        <v>0</v>
      </c>
      <c r="AV31" s="52">
        <f t="shared" si="23"/>
        <v>0</v>
      </c>
      <c r="AW31" s="53">
        <f t="shared" si="24"/>
        <v>0</v>
      </c>
      <c r="AX31" s="51">
        <v>5</v>
      </c>
      <c r="AY31" s="52">
        <f t="shared" si="52"/>
        <v>0</v>
      </c>
      <c r="AZ31" s="52">
        <f t="shared" si="25"/>
        <v>0</v>
      </c>
      <c r="BA31" s="52">
        <f t="shared" si="26"/>
        <v>0</v>
      </c>
      <c r="BB31" s="53">
        <f t="shared" si="27"/>
        <v>0</v>
      </c>
      <c r="BC31" s="28"/>
      <c r="BD31" s="51">
        <v>1</v>
      </c>
      <c r="BE31" s="52">
        <f t="shared" si="28"/>
        <v>0</v>
      </c>
      <c r="BF31" s="52">
        <f t="shared" si="29"/>
        <v>0</v>
      </c>
      <c r="BG31" s="52">
        <f t="shared" si="30"/>
        <v>0</v>
      </c>
      <c r="BH31" s="53">
        <f t="shared" si="31"/>
        <v>0</v>
      </c>
      <c r="BI31" s="51">
        <v>2</v>
      </c>
      <c r="BJ31" s="52">
        <f t="shared" si="32"/>
        <v>0</v>
      </c>
      <c r="BK31" s="52">
        <f t="shared" si="33"/>
        <v>0</v>
      </c>
      <c r="BL31" s="52">
        <f t="shared" si="34"/>
        <v>0</v>
      </c>
      <c r="BM31" s="53">
        <f t="shared" si="35"/>
        <v>0</v>
      </c>
      <c r="BN31" s="51">
        <v>3</v>
      </c>
      <c r="BO31" s="52">
        <f t="shared" si="36"/>
        <v>0</v>
      </c>
      <c r="BP31" s="52">
        <f t="shared" si="37"/>
        <v>0</v>
      </c>
      <c r="BQ31" s="52">
        <f t="shared" si="38"/>
        <v>0</v>
      </c>
      <c r="BR31" s="53">
        <f t="shared" si="39"/>
        <v>0</v>
      </c>
      <c r="BS31" s="51">
        <v>4</v>
      </c>
      <c r="BT31" s="52">
        <f t="shared" si="40"/>
        <v>0</v>
      </c>
      <c r="BU31" s="52">
        <f t="shared" si="41"/>
        <v>0</v>
      </c>
      <c r="BV31" s="52">
        <f t="shared" si="42"/>
        <v>0</v>
      </c>
      <c r="BW31" s="53">
        <f t="shared" si="43"/>
        <v>0</v>
      </c>
      <c r="BX31" s="51">
        <v>5</v>
      </c>
      <c r="BY31" s="52">
        <f t="shared" si="44"/>
        <v>0</v>
      </c>
      <c r="BZ31" s="52">
        <f t="shared" si="45"/>
        <v>0</v>
      </c>
      <c r="CA31" s="52">
        <f t="shared" si="46"/>
        <v>0</v>
      </c>
      <c r="CB31" s="53">
        <f t="shared" si="47"/>
        <v>0</v>
      </c>
    </row>
    <row r="32" spans="1:80" ht="18" customHeight="1">
      <c r="A32" s="35">
        <f t="shared" si="48"/>
        <v>17</v>
      </c>
      <c r="B32" s="106"/>
      <c r="C32" s="131"/>
      <c r="D32" s="36" t="str">
        <f t="shared" si="4"/>
        <v/>
      </c>
      <c r="E32" s="27"/>
      <c r="F32" s="27"/>
      <c r="G32" s="32" t="str">
        <f>IF(E32&gt;0,E32+F32,"")</f>
        <v/>
      </c>
      <c r="H32" s="132" t="str">
        <f t="shared" si="7"/>
        <v/>
      </c>
      <c r="I32" s="131"/>
      <c r="J32" s="222" t="str">
        <f t="shared" si="5"/>
        <v/>
      </c>
      <c r="K32" s="222"/>
      <c r="L32" s="222"/>
      <c r="M32" s="27"/>
      <c r="N32" s="27"/>
      <c r="O32" s="32" t="str">
        <f t="shared" si="8"/>
        <v/>
      </c>
      <c r="P32" s="37" t="str">
        <f t="shared" si="9"/>
        <v/>
      </c>
      <c r="Q32" s="112"/>
      <c r="R32" s="32"/>
      <c r="S32" s="28"/>
      <c r="T32" s="6" t="str">
        <f t="shared" si="10"/>
        <v/>
      </c>
      <c r="U32" s="7" t="str">
        <f t="shared" si="10"/>
        <v/>
      </c>
      <c r="V32" s="8" t="str">
        <f t="shared" si="10"/>
        <v/>
      </c>
      <c r="W32" s="6" t="str">
        <f t="shared" si="11"/>
        <v/>
      </c>
      <c r="X32" s="7" t="str">
        <f t="shared" si="11"/>
        <v/>
      </c>
      <c r="Y32" s="7" t="str">
        <f t="shared" si="11"/>
        <v/>
      </c>
      <c r="Z32" s="9" t="str">
        <f t="shared" si="12"/>
        <v/>
      </c>
      <c r="AA32" s="28"/>
      <c r="AB32" s="28"/>
      <c r="AC32" s="28"/>
      <c r="AD32" s="51">
        <v>1</v>
      </c>
      <c r="AE32" s="52">
        <f t="shared" si="49"/>
        <v>0</v>
      </c>
      <c r="AF32" s="52">
        <f t="shared" si="13"/>
        <v>0</v>
      </c>
      <c r="AG32" s="52">
        <f t="shared" si="14"/>
        <v>0</v>
      </c>
      <c r="AH32" s="53">
        <f t="shared" si="15"/>
        <v>0</v>
      </c>
      <c r="AI32" s="51">
        <v>2</v>
      </c>
      <c r="AJ32" s="52">
        <f t="shared" si="50"/>
        <v>0</v>
      </c>
      <c r="AK32" s="52">
        <f t="shared" si="16"/>
        <v>0</v>
      </c>
      <c r="AL32" s="52">
        <f t="shared" si="17"/>
        <v>0</v>
      </c>
      <c r="AM32" s="53">
        <f t="shared" si="18"/>
        <v>0</v>
      </c>
      <c r="AN32" s="51">
        <v>3</v>
      </c>
      <c r="AO32" s="52">
        <f t="shared" si="53"/>
        <v>0</v>
      </c>
      <c r="AP32" s="52">
        <f t="shared" si="19"/>
        <v>0</v>
      </c>
      <c r="AQ32" s="52">
        <f t="shared" si="20"/>
        <v>0</v>
      </c>
      <c r="AR32" s="53">
        <f t="shared" si="21"/>
        <v>0</v>
      </c>
      <c r="AS32" s="51">
        <v>4</v>
      </c>
      <c r="AT32" s="52">
        <f t="shared" si="51"/>
        <v>0</v>
      </c>
      <c r="AU32" s="52">
        <f t="shared" si="22"/>
        <v>0</v>
      </c>
      <c r="AV32" s="52">
        <f t="shared" si="23"/>
        <v>0</v>
      </c>
      <c r="AW32" s="53">
        <f t="shared" si="24"/>
        <v>0</v>
      </c>
      <c r="AX32" s="51">
        <v>5</v>
      </c>
      <c r="AY32" s="52">
        <f t="shared" si="52"/>
        <v>0</v>
      </c>
      <c r="AZ32" s="52">
        <f t="shared" si="25"/>
        <v>0</v>
      </c>
      <c r="BA32" s="52">
        <f t="shared" si="26"/>
        <v>0</v>
      </c>
      <c r="BB32" s="53">
        <f t="shared" si="27"/>
        <v>0</v>
      </c>
      <c r="BC32" s="28"/>
      <c r="BD32" s="51">
        <v>1</v>
      </c>
      <c r="BE32" s="52">
        <f t="shared" si="28"/>
        <v>0</v>
      </c>
      <c r="BF32" s="52">
        <f t="shared" si="29"/>
        <v>0</v>
      </c>
      <c r="BG32" s="52">
        <f t="shared" si="30"/>
        <v>0</v>
      </c>
      <c r="BH32" s="53">
        <f t="shared" si="31"/>
        <v>0</v>
      </c>
      <c r="BI32" s="51">
        <v>2</v>
      </c>
      <c r="BJ32" s="52">
        <f t="shared" si="32"/>
        <v>0</v>
      </c>
      <c r="BK32" s="52">
        <f t="shared" si="33"/>
        <v>0</v>
      </c>
      <c r="BL32" s="52">
        <f t="shared" si="34"/>
        <v>0</v>
      </c>
      <c r="BM32" s="53">
        <f t="shared" si="35"/>
        <v>0</v>
      </c>
      <c r="BN32" s="51">
        <v>3</v>
      </c>
      <c r="BO32" s="52">
        <f t="shared" si="36"/>
        <v>0</v>
      </c>
      <c r="BP32" s="52">
        <f t="shared" si="37"/>
        <v>0</v>
      </c>
      <c r="BQ32" s="52">
        <f t="shared" si="38"/>
        <v>0</v>
      </c>
      <c r="BR32" s="53">
        <f t="shared" si="39"/>
        <v>0</v>
      </c>
      <c r="BS32" s="51">
        <v>4</v>
      </c>
      <c r="BT32" s="52">
        <f t="shared" si="40"/>
        <v>0</v>
      </c>
      <c r="BU32" s="52">
        <f t="shared" si="41"/>
        <v>0</v>
      </c>
      <c r="BV32" s="52">
        <f t="shared" si="42"/>
        <v>0</v>
      </c>
      <c r="BW32" s="53">
        <f t="shared" si="43"/>
        <v>0</v>
      </c>
      <c r="BX32" s="51">
        <v>5</v>
      </c>
      <c r="BY32" s="52">
        <f t="shared" si="44"/>
        <v>0</v>
      </c>
      <c r="BZ32" s="52">
        <f t="shared" si="45"/>
        <v>0</v>
      </c>
      <c r="CA32" s="52">
        <f t="shared" si="46"/>
        <v>0</v>
      </c>
      <c r="CB32" s="53">
        <f t="shared" si="47"/>
        <v>0</v>
      </c>
    </row>
    <row r="33" spans="1:80" ht="18" customHeight="1">
      <c r="A33" s="35">
        <f t="shared" si="48"/>
        <v>18</v>
      </c>
      <c r="B33" s="106"/>
      <c r="C33" s="131"/>
      <c r="D33" s="36" t="str">
        <f t="shared" si="4"/>
        <v/>
      </c>
      <c r="E33" s="27"/>
      <c r="F33" s="27"/>
      <c r="G33" s="32" t="str">
        <f t="shared" ref="G33:G42" si="54">IF(E33&gt;0,E33+F33,"")</f>
        <v/>
      </c>
      <c r="H33" s="132" t="str">
        <f t="shared" si="7"/>
        <v/>
      </c>
      <c r="I33" s="131"/>
      <c r="J33" s="222" t="str">
        <f t="shared" si="5"/>
        <v/>
      </c>
      <c r="K33" s="222"/>
      <c r="L33" s="222"/>
      <c r="M33" s="27"/>
      <c r="N33" s="27"/>
      <c r="O33" s="32" t="str">
        <f t="shared" si="8"/>
        <v/>
      </c>
      <c r="P33" s="37" t="str">
        <f t="shared" si="9"/>
        <v/>
      </c>
      <c r="Q33" s="112"/>
      <c r="R33" s="32"/>
      <c r="S33" s="28"/>
      <c r="T33" s="6" t="str">
        <f t="shared" si="10"/>
        <v/>
      </c>
      <c r="U33" s="7" t="str">
        <f t="shared" si="10"/>
        <v/>
      </c>
      <c r="V33" s="8" t="str">
        <f t="shared" si="10"/>
        <v/>
      </c>
      <c r="W33" s="6" t="str">
        <f t="shared" si="11"/>
        <v/>
      </c>
      <c r="X33" s="7" t="str">
        <f t="shared" si="11"/>
        <v/>
      </c>
      <c r="Y33" s="7" t="str">
        <f t="shared" si="11"/>
        <v/>
      </c>
      <c r="Z33" s="9" t="str">
        <f t="shared" si="12"/>
        <v/>
      </c>
      <c r="AA33" s="28"/>
      <c r="AB33" s="28"/>
      <c r="AC33" s="28"/>
      <c r="AD33" s="51">
        <v>1</v>
      </c>
      <c r="AE33" s="52">
        <f t="shared" si="49"/>
        <v>0</v>
      </c>
      <c r="AF33" s="52">
        <f t="shared" si="13"/>
        <v>0</v>
      </c>
      <c r="AG33" s="52">
        <f t="shared" si="14"/>
        <v>0</v>
      </c>
      <c r="AH33" s="53">
        <f t="shared" si="15"/>
        <v>0</v>
      </c>
      <c r="AI33" s="51">
        <v>2</v>
      </c>
      <c r="AJ33" s="52">
        <f t="shared" si="50"/>
        <v>0</v>
      </c>
      <c r="AK33" s="52">
        <f t="shared" si="16"/>
        <v>0</v>
      </c>
      <c r="AL33" s="52">
        <f t="shared" si="17"/>
        <v>0</v>
      </c>
      <c r="AM33" s="53">
        <f t="shared" si="18"/>
        <v>0</v>
      </c>
      <c r="AN33" s="51">
        <v>3</v>
      </c>
      <c r="AO33" s="52">
        <f t="shared" si="53"/>
        <v>0</v>
      </c>
      <c r="AP33" s="52">
        <f t="shared" si="19"/>
        <v>0</v>
      </c>
      <c r="AQ33" s="52">
        <f t="shared" si="20"/>
        <v>0</v>
      </c>
      <c r="AR33" s="53">
        <f t="shared" si="21"/>
        <v>0</v>
      </c>
      <c r="AS33" s="51">
        <v>4</v>
      </c>
      <c r="AT33" s="52">
        <f t="shared" si="51"/>
        <v>0</v>
      </c>
      <c r="AU33" s="52">
        <f t="shared" si="22"/>
        <v>0</v>
      </c>
      <c r="AV33" s="52">
        <f t="shared" si="23"/>
        <v>0</v>
      </c>
      <c r="AW33" s="53">
        <f t="shared" si="24"/>
        <v>0</v>
      </c>
      <c r="AX33" s="51">
        <v>5</v>
      </c>
      <c r="AY33" s="52">
        <f t="shared" si="52"/>
        <v>0</v>
      </c>
      <c r="AZ33" s="52">
        <f t="shared" si="25"/>
        <v>0</v>
      </c>
      <c r="BA33" s="52">
        <f t="shared" si="26"/>
        <v>0</v>
      </c>
      <c r="BB33" s="53">
        <f t="shared" si="27"/>
        <v>0</v>
      </c>
      <c r="BC33" s="28"/>
      <c r="BD33" s="51">
        <v>1</v>
      </c>
      <c r="BE33" s="52">
        <f t="shared" si="28"/>
        <v>0</v>
      </c>
      <c r="BF33" s="52">
        <f t="shared" si="29"/>
        <v>0</v>
      </c>
      <c r="BG33" s="52">
        <f t="shared" si="30"/>
        <v>0</v>
      </c>
      <c r="BH33" s="53">
        <f t="shared" si="31"/>
        <v>0</v>
      </c>
      <c r="BI33" s="51">
        <v>2</v>
      </c>
      <c r="BJ33" s="52">
        <f t="shared" si="32"/>
        <v>0</v>
      </c>
      <c r="BK33" s="52">
        <f t="shared" si="33"/>
        <v>0</v>
      </c>
      <c r="BL33" s="52">
        <f t="shared" si="34"/>
        <v>0</v>
      </c>
      <c r="BM33" s="53">
        <f t="shared" si="35"/>
        <v>0</v>
      </c>
      <c r="BN33" s="51">
        <v>3</v>
      </c>
      <c r="BO33" s="52">
        <f t="shared" si="36"/>
        <v>0</v>
      </c>
      <c r="BP33" s="52">
        <f t="shared" si="37"/>
        <v>0</v>
      </c>
      <c r="BQ33" s="52">
        <f t="shared" si="38"/>
        <v>0</v>
      </c>
      <c r="BR33" s="53">
        <f t="shared" si="39"/>
        <v>0</v>
      </c>
      <c r="BS33" s="51">
        <v>4</v>
      </c>
      <c r="BT33" s="52">
        <f t="shared" si="40"/>
        <v>0</v>
      </c>
      <c r="BU33" s="52">
        <f t="shared" si="41"/>
        <v>0</v>
      </c>
      <c r="BV33" s="52">
        <f t="shared" si="42"/>
        <v>0</v>
      </c>
      <c r="BW33" s="53">
        <f t="shared" si="43"/>
        <v>0</v>
      </c>
      <c r="BX33" s="51">
        <v>5</v>
      </c>
      <c r="BY33" s="52">
        <f t="shared" si="44"/>
        <v>0</v>
      </c>
      <c r="BZ33" s="52">
        <f t="shared" si="45"/>
        <v>0</v>
      </c>
      <c r="CA33" s="52">
        <f t="shared" si="46"/>
        <v>0</v>
      </c>
      <c r="CB33" s="53">
        <f t="shared" si="47"/>
        <v>0</v>
      </c>
    </row>
    <row r="34" spans="1:80" ht="18" customHeight="1">
      <c r="A34" s="35">
        <f t="shared" si="48"/>
        <v>19</v>
      </c>
      <c r="B34" s="106"/>
      <c r="C34" s="131"/>
      <c r="D34" s="36" t="str">
        <f t="shared" si="4"/>
        <v/>
      </c>
      <c r="E34" s="27"/>
      <c r="F34" s="27"/>
      <c r="G34" s="32" t="str">
        <f t="shared" si="54"/>
        <v/>
      </c>
      <c r="H34" s="132" t="str">
        <f t="shared" si="7"/>
        <v/>
      </c>
      <c r="I34" s="131"/>
      <c r="J34" s="222" t="str">
        <f t="shared" si="5"/>
        <v/>
      </c>
      <c r="K34" s="222"/>
      <c r="L34" s="222"/>
      <c r="M34" s="27"/>
      <c r="N34" s="27"/>
      <c r="O34" s="32" t="str">
        <f t="shared" si="8"/>
        <v/>
      </c>
      <c r="P34" s="37" t="str">
        <f t="shared" si="9"/>
        <v/>
      </c>
      <c r="Q34" s="112"/>
      <c r="R34" s="32"/>
      <c r="S34" s="28"/>
      <c r="T34" s="6" t="str">
        <f t="shared" si="10"/>
        <v/>
      </c>
      <c r="U34" s="7" t="str">
        <f t="shared" si="10"/>
        <v/>
      </c>
      <c r="V34" s="8" t="str">
        <f t="shared" si="10"/>
        <v/>
      </c>
      <c r="W34" s="6" t="str">
        <f t="shared" si="11"/>
        <v/>
      </c>
      <c r="X34" s="7" t="str">
        <f t="shared" si="11"/>
        <v/>
      </c>
      <c r="Y34" s="7" t="str">
        <f t="shared" si="11"/>
        <v/>
      </c>
      <c r="Z34" s="9" t="str">
        <f t="shared" si="12"/>
        <v/>
      </c>
      <c r="AA34" s="28"/>
      <c r="AB34" s="28"/>
      <c r="AC34" s="28"/>
      <c r="AD34" s="51">
        <v>1</v>
      </c>
      <c r="AE34" s="52">
        <f t="shared" si="49"/>
        <v>0</v>
      </c>
      <c r="AF34" s="52">
        <f t="shared" si="13"/>
        <v>0</v>
      </c>
      <c r="AG34" s="52">
        <f t="shared" si="14"/>
        <v>0</v>
      </c>
      <c r="AH34" s="53">
        <f t="shared" si="15"/>
        <v>0</v>
      </c>
      <c r="AI34" s="51">
        <v>2</v>
      </c>
      <c r="AJ34" s="52">
        <f t="shared" si="50"/>
        <v>0</v>
      </c>
      <c r="AK34" s="52">
        <f t="shared" si="16"/>
        <v>0</v>
      </c>
      <c r="AL34" s="52">
        <f t="shared" si="17"/>
        <v>0</v>
      </c>
      <c r="AM34" s="53">
        <f t="shared" si="18"/>
        <v>0</v>
      </c>
      <c r="AN34" s="51">
        <v>3</v>
      </c>
      <c r="AO34" s="52">
        <f t="shared" si="53"/>
        <v>0</v>
      </c>
      <c r="AP34" s="52">
        <f t="shared" si="19"/>
        <v>0</v>
      </c>
      <c r="AQ34" s="52">
        <f t="shared" si="20"/>
        <v>0</v>
      </c>
      <c r="AR34" s="53">
        <f t="shared" si="21"/>
        <v>0</v>
      </c>
      <c r="AS34" s="51">
        <v>4</v>
      </c>
      <c r="AT34" s="52">
        <f t="shared" si="51"/>
        <v>0</v>
      </c>
      <c r="AU34" s="52">
        <f t="shared" si="22"/>
        <v>0</v>
      </c>
      <c r="AV34" s="52">
        <f t="shared" si="23"/>
        <v>0</v>
      </c>
      <c r="AW34" s="53">
        <f t="shared" si="24"/>
        <v>0</v>
      </c>
      <c r="AX34" s="51">
        <v>5</v>
      </c>
      <c r="AY34" s="52">
        <f t="shared" si="52"/>
        <v>0</v>
      </c>
      <c r="AZ34" s="52">
        <f t="shared" si="25"/>
        <v>0</v>
      </c>
      <c r="BA34" s="52">
        <f t="shared" si="26"/>
        <v>0</v>
      </c>
      <c r="BB34" s="53">
        <f t="shared" si="27"/>
        <v>0</v>
      </c>
      <c r="BC34" s="28"/>
      <c r="BD34" s="51">
        <v>1</v>
      </c>
      <c r="BE34" s="52">
        <f t="shared" si="28"/>
        <v>0</v>
      </c>
      <c r="BF34" s="52">
        <f t="shared" si="29"/>
        <v>0</v>
      </c>
      <c r="BG34" s="52">
        <f t="shared" si="30"/>
        <v>0</v>
      </c>
      <c r="BH34" s="53">
        <f t="shared" si="31"/>
        <v>0</v>
      </c>
      <c r="BI34" s="51">
        <v>2</v>
      </c>
      <c r="BJ34" s="52">
        <f t="shared" si="32"/>
        <v>0</v>
      </c>
      <c r="BK34" s="52">
        <f t="shared" si="33"/>
        <v>0</v>
      </c>
      <c r="BL34" s="52">
        <f t="shared" si="34"/>
        <v>0</v>
      </c>
      <c r="BM34" s="53">
        <f t="shared" si="35"/>
        <v>0</v>
      </c>
      <c r="BN34" s="51">
        <v>3</v>
      </c>
      <c r="BO34" s="52">
        <f t="shared" si="36"/>
        <v>0</v>
      </c>
      <c r="BP34" s="52">
        <f t="shared" si="37"/>
        <v>0</v>
      </c>
      <c r="BQ34" s="52">
        <f t="shared" si="38"/>
        <v>0</v>
      </c>
      <c r="BR34" s="53">
        <f t="shared" si="39"/>
        <v>0</v>
      </c>
      <c r="BS34" s="51">
        <v>4</v>
      </c>
      <c r="BT34" s="52">
        <f t="shared" si="40"/>
        <v>0</v>
      </c>
      <c r="BU34" s="52">
        <f t="shared" si="41"/>
        <v>0</v>
      </c>
      <c r="BV34" s="52">
        <f t="shared" si="42"/>
        <v>0</v>
      </c>
      <c r="BW34" s="53">
        <f t="shared" si="43"/>
        <v>0</v>
      </c>
      <c r="BX34" s="51">
        <v>5</v>
      </c>
      <c r="BY34" s="52">
        <f t="shared" si="44"/>
        <v>0</v>
      </c>
      <c r="BZ34" s="52">
        <f t="shared" si="45"/>
        <v>0</v>
      </c>
      <c r="CA34" s="52">
        <f t="shared" si="46"/>
        <v>0</v>
      </c>
      <c r="CB34" s="53">
        <f t="shared" si="47"/>
        <v>0</v>
      </c>
    </row>
    <row r="35" spans="1:80" ht="16.2" thickBot="1">
      <c r="A35" s="35">
        <f t="shared" si="48"/>
        <v>20</v>
      </c>
      <c r="B35" s="106"/>
      <c r="C35" s="133"/>
      <c r="D35" s="134" t="str">
        <f t="shared" si="4"/>
        <v/>
      </c>
      <c r="E35" s="135"/>
      <c r="F35" s="135"/>
      <c r="G35" s="136" t="str">
        <f t="shared" si="54"/>
        <v/>
      </c>
      <c r="H35" s="137" t="str">
        <f t="shared" si="7"/>
        <v/>
      </c>
      <c r="I35" s="133"/>
      <c r="J35" s="223" t="str">
        <f t="shared" si="5"/>
        <v/>
      </c>
      <c r="K35" s="223"/>
      <c r="L35" s="223"/>
      <c r="M35" s="135"/>
      <c r="N35" s="135"/>
      <c r="O35" s="136" t="str">
        <f t="shared" si="8"/>
        <v/>
      </c>
      <c r="P35" s="140" t="str">
        <f t="shared" si="9"/>
        <v/>
      </c>
      <c r="Q35" s="117"/>
      <c r="R35" s="32"/>
      <c r="S35" s="28"/>
      <c r="T35" s="153" t="str">
        <f t="shared" si="10"/>
        <v/>
      </c>
      <c r="U35" s="154" t="str">
        <f t="shared" si="10"/>
        <v/>
      </c>
      <c r="V35" s="155" t="str">
        <f t="shared" si="10"/>
        <v/>
      </c>
      <c r="W35" s="153" t="str">
        <f t="shared" si="11"/>
        <v/>
      </c>
      <c r="X35" s="154" t="str">
        <f t="shared" si="11"/>
        <v/>
      </c>
      <c r="Y35" s="154" t="str">
        <f t="shared" si="11"/>
        <v/>
      </c>
      <c r="Z35" s="156" t="str">
        <f t="shared" si="12"/>
        <v/>
      </c>
      <c r="AA35" s="28"/>
      <c r="AB35" s="28"/>
      <c r="AC35" s="28"/>
      <c r="AD35" s="51">
        <v>1</v>
      </c>
      <c r="AE35" s="52">
        <f t="shared" si="49"/>
        <v>0</v>
      </c>
      <c r="AF35" s="52">
        <f t="shared" si="13"/>
        <v>0</v>
      </c>
      <c r="AG35" s="52">
        <f t="shared" si="14"/>
        <v>0</v>
      </c>
      <c r="AH35" s="53">
        <f t="shared" si="15"/>
        <v>0</v>
      </c>
      <c r="AI35" s="51">
        <v>2</v>
      </c>
      <c r="AJ35" s="52">
        <f t="shared" si="50"/>
        <v>0</v>
      </c>
      <c r="AK35" s="52">
        <f t="shared" si="16"/>
        <v>0</v>
      </c>
      <c r="AL35" s="52">
        <f t="shared" si="17"/>
        <v>0</v>
      </c>
      <c r="AM35" s="53">
        <f t="shared" si="18"/>
        <v>0</v>
      </c>
      <c r="AN35" s="51">
        <v>3</v>
      </c>
      <c r="AO35" s="52">
        <f t="shared" si="53"/>
        <v>0</v>
      </c>
      <c r="AP35" s="52">
        <f t="shared" si="19"/>
        <v>0</v>
      </c>
      <c r="AQ35" s="52">
        <f t="shared" si="20"/>
        <v>0</v>
      </c>
      <c r="AR35" s="53">
        <f t="shared" si="21"/>
        <v>0</v>
      </c>
      <c r="AS35" s="51">
        <v>4</v>
      </c>
      <c r="AT35" s="52">
        <f t="shared" si="51"/>
        <v>0</v>
      </c>
      <c r="AU35" s="52">
        <f t="shared" si="22"/>
        <v>0</v>
      </c>
      <c r="AV35" s="52">
        <f t="shared" si="23"/>
        <v>0</v>
      </c>
      <c r="AW35" s="53">
        <f t="shared" si="24"/>
        <v>0</v>
      </c>
      <c r="AX35" s="51">
        <v>5</v>
      </c>
      <c r="AY35" s="52">
        <f t="shared" si="52"/>
        <v>0</v>
      </c>
      <c r="AZ35" s="52">
        <f t="shared" si="25"/>
        <v>0</v>
      </c>
      <c r="BA35" s="52">
        <f t="shared" si="26"/>
        <v>0</v>
      </c>
      <c r="BB35" s="53">
        <f t="shared" si="27"/>
        <v>0</v>
      </c>
      <c r="BC35" s="28"/>
      <c r="BD35" s="51">
        <v>1</v>
      </c>
      <c r="BE35" s="52">
        <f t="shared" si="28"/>
        <v>0</v>
      </c>
      <c r="BF35" s="52">
        <f t="shared" si="29"/>
        <v>0</v>
      </c>
      <c r="BG35" s="52">
        <f t="shared" si="30"/>
        <v>0</v>
      </c>
      <c r="BH35" s="53">
        <f t="shared" si="31"/>
        <v>0</v>
      </c>
      <c r="BI35" s="51">
        <v>2</v>
      </c>
      <c r="BJ35" s="52">
        <f t="shared" si="32"/>
        <v>0</v>
      </c>
      <c r="BK35" s="52">
        <f t="shared" si="33"/>
        <v>0</v>
      </c>
      <c r="BL35" s="52">
        <f t="shared" si="34"/>
        <v>0</v>
      </c>
      <c r="BM35" s="53">
        <f t="shared" si="35"/>
        <v>0</v>
      </c>
      <c r="BN35" s="51">
        <v>3</v>
      </c>
      <c r="BO35" s="52">
        <f t="shared" si="36"/>
        <v>0</v>
      </c>
      <c r="BP35" s="52">
        <f t="shared" si="37"/>
        <v>0</v>
      </c>
      <c r="BQ35" s="52">
        <f t="shared" si="38"/>
        <v>0</v>
      </c>
      <c r="BR35" s="53">
        <f t="shared" si="39"/>
        <v>0</v>
      </c>
      <c r="BS35" s="51">
        <v>4</v>
      </c>
      <c r="BT35" s="52">
        <f t="shared" si="40"/>
        <v>0</v>
      </c>
      <c r="BU35" s="52">
        <f t="shared" si="41"/>
        <v>0</v>
      </c>
      <c r="BV35" s="52">
        <f t="shared" si="42"/>
        <v>0</v>
      </c>
      <c r="BW35" s="53">
        <f t="shared" si="43"/>
        <v>0</v>
      </c>
      <c r="BX35" s="51">
        <v>5</v>
      </c>
      <c r="BY35" s="52">
        <f t="shared" si="44"/>
        <v>0</v>
      </c>
      <c r="BZ35" s="52">
        <f t="shared" si="45"/>
        <v>0</v>
      </c>
      <c r="CA35" s="52">
        <f t="shared" si="46"/>
        <v>0</v>
      </c>
      <c r="CB35" s="53">
        <f t="shared" si="47"/>
        <v>0</v>
      </c>
    </row>
    <row r="36" spans="1:80" ht="15.6" hidden="1">
      <c r="A36" s="35">
        <f t="shared" si="48"/>
        <v>21</v>
      </c>
      <c r="B36" s="26">
        <v>43706</v>
      </c>
      <c r="C36" s="34"/>
      <c r="D36" s="36" t="str">
        <f t="shared" si="4"/>
        <v/>
      </c>
      <c r="E36" s="27"/>
      <c r="F36" s="27"/>
      <c r="G36" s="32" t="str">
        <f t="shared" si="54"/>
        <v/>
      </c>
      <c r="H36" s="37" t="str">
        <f t="shared" si="7"/>
        <v/>
      </c>
      <c r="I36" s="34"/>
      <c r="J36" s="36" t="str">
        <f t="shared" si="5"/>
        <v/>
      </c>
      <c r="K36" s="36"/>
      <c r="L36" s="36"/>
      <c r="M36" s="27"/>
      <c r="N36" s="27"/>
      <c r="O36" s="32" t="str">
        <f t="shared" si="8"/>
        <v/>
      </c>
      <c r="P36" s="37" t="str">
        <f t="shared" ref="P36:P41" si="55">IF(I36&gt;"0",W36+X36+Y36+Z36,"")</f>
        <v/>
      </c>
      <c r="Q36" s="32"/>
      <c r="R36" s="32"/>
      <c r="S36" s="10"/>
      <c r="T36" s="138" t="str">
        <f t="shared" si="10"/>
        <v/>
      </c>
      <c r="U36" s="7" t="str">
        <f t="shared" si="10"/>
        <v/>
      </c>
      <c r="V36" s="8" t="str">
        <f t="shared" si="10"/>
        <v/>
      </c>
      <c r="W36" s="6" t="str">
        <f t="shared" si="11"/>
        <v/>
      </c>
      <c r="X36" s="7" t="str">
        <f t="shared" si="11"/>
        <v/>
      </c>
      <c r="Y36" s="7" t="str">
        <f t="shared" si="11"/>
        <v/>
      </c>
      <c r="Z36" s="9" t="str">
        <f t="shared" ref="Z36:Z41" si="56">IF(O36="","",IF(O36&gt;G36,1,0))</f>
        <v/>
      </c>
      <c r="AA36" s="28"/>
      <c r="AB36" s="28"/>
      <c r="AC36" s="28"/>
      <c r="AD36" s="51">
        <v>1</v>
      </c>
      <c r="AE36" s="52">
        <f t="shared" si="49"/>
        <v>0</v>
      </c>
      <c r="AF36" s="52">
        <f t="shared" si="13"/>
        <v>0</v>
      </c>
      <c r="AG36" s="52">
        <f t="shared" si="14"/>
        <v>0</v>
      </c>
      <c r="AH36" s="53">
        <f t="shared" si="15"/>
        <v>0</v>
      </c>
      <c r="AI36" s="51">
        <v>2</v>
      </c>
      <c r="AJ36" s="52">
        <f t="shared" ref="AJ36:AJ40" si="57">COUNTIFS($C36,"2",J36,"&gt;0")</f>
        <v>0</v>
      </c>
      <c r="AK36" s="52">
        <f t="shared" si="16"/>
        <v>0</v>
      </c>
      <c r="AL36" s="52">
        <f t="shared" si="17"/>
        <v>0</v>
      </c>
      <c r="AM36" s="53">
        <f t="shared" si="18"/>
        <v>0</v>
      </c>
      <c r="AN36" s="51">
        <v>3</v>
      </c>
      <c r="AO36" s="52">
        <f t="shared" si="53"/>
        <v>0</v>
      </c>
      <c r="AP36" s="52">
        <f t="shared" si="19"/>
        <v>0</v>
      </c>
      <c r="AQ36" s="52">
        <f t="shared" si="20"/>
        <v>0</v>
      </c>
      <c r="AR36" s="53">
        <f t="shared" si="21"/>
        <v>0</v>
      </c>
      <c r="AS36" s="51">
        <v>4</v>
      </c>
      <c r="AT36" s="52">
        <f t="shared" si="51"/>
        <v>0</v>
      </c>
      <c r="AU36" s="52">
        <f t="shared" si="22"/>
        <v>0</v>
      </c>
      <c r="AV36" s="52">
        <f t="shared" si="23"/>
        <v>0</v>
      </c>
      <c r="AW36" s="53">
        <f t="shared" si="24"/>
        <v>0</v>
      </c>
      <c r="AX36" s="51">
        <v>5</v>
      </c>
      <c r="AY36" s="52">
        <f t="shared" ref="AY36:AY41" si="58">COUNTIFS($C36,"5",E36,"&gt;0")</f>
        <v>0</v>
      </c>
      <c r="AZ36" s="52">
        <f t="shared" si="25"/>
        <v>0</v>
      </c>
      <c r="BA36" s="52">
        <f t="shared" si="26"/>
        <v>0</v>
      </c>
      <c r="BB36" s="53">
        <f t="shared" si="27"/>
        <v>0</v>
      </c>
      <c r="BC36" s="28"/>
      <c r="BD36" s="51">
        <v>1</v>
      </c>
      <c r="BE36" s="52">
        <f t="shared" si="28"/>
        <v>0</v>
      </c>
      <c r="BF36" s="52">
        <f t="shared" ref="BF36:BF41" si="59">IF($I36=BD36,VLOOKUP(BD36,$I36:$N36,3,FALSE),0)</f>
        <v>0</v>
      </c>
      <c r="BG36" s="52">
        <f t="shared" ref="BG36:BG41" si="60">IF($I36=BD36,VLOOKUP(BD36,$I36:$N36,4,FALSE),0)</f>
        <v>0</v>
      </c>
      <c r="BH36" s="53">
        <f t="shared" ref="BH36:BH41" si="61">IF($I36=BD36,VLOOKUP(BD36,$I36:$P36,6,FALSE),0)</f>
        <v>0</v>
      </c>
      <c r="BI36" s="51">
        <v>2</v>
      </c>
      <c r="BJ36" s="52">
        <f t="shared" si="32"/>
        <v>0</v>
      </c>
      <c r="BK36" s="52">
        <f t="shared" ref="BK36:BK41" si="62">IF($I36=BI36,VLOOKUP(BI36,$I36:$N36,3,FALSE),0)</f>
        <v>0</v>
      </c>
      <c r="BL36" s="52">
        <f t="shared" ref="BL36:BL41" si="63">IF($I36=BI36,VLOOKUP(BI36,$I36:$N36,4,FALSE),0)</f>
        <v>0</v>
      </c>
      <c r="BM36" s="53">
        <f t="shared" ref="BM36:BM41" si="64">IF($I36=BI36,VLOOKUP(BI36,$I36:$P36,6,FALSE),0)</f>
        <v>0</v>
      </c>
      <c r="BN36" s="51">
        <v>3</v>
      </c>
      <c r="BO36" s="52">
        <f t="shared" si="36"/>
        <v>0</v>
      </c>
      <c r="BP36" s="52">
        <f t="shared" ref="BP36:BP41" si="65">IF($I36=BN36,VLOOKUP(BN36,$I36:$N36,3,FALSE),0)</f>
        <v>0</v>
      </c>
      <c r="BQ36" s="52">
        <f t="shared" ref="BQ36:BQ41" si="66">IF($I36=BN36,VLOOKUP(BN36,$I36:$N36,4,FALSE),0)</f>
        <v>0</v>
      </c>
      <c r="BR36" s="53">
        <f t="shared" ref="BR36:BR41" si="67">IF($I36=BN36,VLOOKUP(BN36,$I36:$P36,6,FALSE),0)</f>
        <v>0</v>
      </c>
      <c r="BS36" s="51">
        <v>4</v>
      </c>
      <c r="BT36" s="52">
        <f t="shared" si="40"/>
        <v>0</v>
      </c>
      <c r="BU36" s="52">
        <f t="shared" ref="BU36:BU41" si="68">IF($I36=BS36,VLOOKUP(BS36,$I36:$N36,3,FALSE),0)</f>
        <v>0</v>
      </c>
      <c r="BV36" s="52">
        <f t="shared" ref="BV36:BV41" si="69">IF($I36=BS36,VLOOKUP(BS36,$I36:$N36,4,FALSE),0)</f>
        <v>0</v>
      </c>
      <c r="BW36" s="53">
        <f t="shared" ref="BW36:BW41" si="70">IF($I36=BS36,VLOOKUP(BS36,$I36:$P36,6,FALSE),0)</f>
        <v>0</v>
      </c>
      <c r="BX36" s="51">
        <v>5</v>
      </c>
      <c r="BY36" s="52">
        <f t="shared" si="44"/>
        <v>0</v>
      </c>
      <c r="BZ36" s="52">
        <f t="shared" ref="BZ36:BZ41" si="71">IF($I36=BX36,VLOOKUP(BX36,$I36:$N36,3,FALSE),0)</f>
        <v>0</v>
      </c>
      <c r="CA36" s="52">
        <f t="shared" ref="CA36:CA41" si="72">IF($I36=BX36,VLOOKUP(BX36,$I36:$N36,4,FALSE),0)</f>
        <v>0</v>
      </c>
      <c r="CB36" s="53">
        <f t="shared" ref="CB36:CB41" si="73">IF($I36=BX36,VLOOKUP(BX36,$I36:$P36,6,FALSE),0)</f>
        <v>0</v>
      </c>
    </row>
    <row r="37" spans="1:80" ht="15.6" hidden="1">
      <c r="A37" s="35">
        <f t="shared" si="48"/>
        <v>22</v>
      </c>
      <c r="B37" s="26">
        <v>43713</v>
      </c>
      <c r="C37" s="34"/>
      <c r="D37" s="36" t="str">
        <f t="shared" si="4"/>
        <v/>
      </c>
      <c r="E37" s="27"/>
      <c r="F37" s="27"/>
      <c r="G37" s="32" t="str">
        <f t="shared" si="54"/>
        <v/>
      </c>
      <c r="H37" s="37" t="str">
        <f t="shared" si="7"/>
        <v/>
      </c>
      <c r="I37" s="34"/>
      <c r="J37" s="36" t="str">
        <f t="shared" si="5"/>
        <v/>
      </c>
      <c r="K37" s="36"/>
      <c r="L37" s="36"/>
      <c r="M37" s="27"/>
      <c r="N37" s="27"/>
      <c r="O37" s="32" t="str">
        <f t="shared" si="8"/>
        <v/>
      </c>
      <c r="P37" s="37" t="str">
        <f t="shared" si="55"/>
        <v/>
      </c>
      <c r="Q37" s="32"/>
      <c r="R37" s="32"/>
      <c r="S37" s="10"/>
      <c r="T37" s="138" t="str">
        <f t="shared" si="10"/>
        <v/>
      </c>
      <c r="U37" s="7" t="str">
        <f t="shared" si="10"/>
        <v/>
      </c>
      <c r="V37" s="8" t="str">
        <f t="shared" si="10"/>
        <v/>
      </c>
      <c r="W37" s="6" t="str">
        <f t="shared" si="11"/>
        <v/>
      </c>
      <c r="X37" s="7" t="str">
        <f t="shared" si="11"/>
        <v/>
      </c>
      <c r="Y37" s="7" t="str">
        <f t="shared" si="11"/>
        <v/>
      </c>
      <c r="Z37" s="9" t="str">
        <f t="shared" si="56"/>
        <v/>
      </c>
      <c r="AA37" s="28"/>
      <c r="AB37" s="28"/>
      <c r="AC37" s="28"/>
      <c r="AD37" s="51">
        <v>1</v>
      </c>
      <c r="AE37" s="52">
        <f t="shared" si="49"/>
        <v>0</v>
      </c>
      <c r="AF37" s="52">
        <f t="shared" si="13"/>
        <v>0</v>
      </c>
      <c r="AG37" s="52">
        <f t="shared" si="14"/>
        <v>0</v>
      </c>
      <c r="AH37" s="53">
        <f t="shared" si="15"/>
        <v>0</v>
      </c>
      <c r="AI37" s="51">
        <v>2</v>
      </c>
      <c r="AJ37" s="52">
        <f t="shared" si="57"/>
        <v>0</v>
      </c>
      <c r="AK37" s="52">
        <f t="shared" si="16"/>
        <v>0</v>
      </c>
      <c r="AL37" s="52">
        <f t="shared" si="17"/>
        <v>0</v>
      </c>
      <c r="AM37" s="53">
        <f t="shared" si="18"/>
        <v>0</v>
      </c>
      <c r="AN37" s="51">
        <v>3</v>
      </c>
      <c r="AO37" s="52">
        <f t="shared" si="53"/>
        <v>0</v>
      </c>
      <c r="AP37" s="52">
        <f t="shared" si="19"/>
        <v>0</v>
      </c>
      <c r="AQ37" s="52">
        <f t="shared" si="20"/>
        <v>0</v>
      </c>
      <c r="AR37" s="53">
        <f t="shared" si="21"/>
        <v>0</v>
      </c>
      <c r="AS37" s="51">
        <v>4</v>
      </c>
      <c r="AT37" s="52">
        <f t="shared" si="51"/>
        <v>0</v>
      </c>
      <c r="AU37" s="52">
        <f t="shared" si="22"/>
        <v>0</v>
      </c>
      <c r="AV37" s="52">
        <f t="shared" si="23"/>
        <v>0</v>
      </c>
      <c r="AW37" s="53">
        <f t="shared" si="24"/>
        <v>0</v>
      </c>
      <c r="AX37" s="51">
        <v>5</v>
      </c>
      <c r="AY37" s="52">
        <f t="shared" si="58"/>
        <v>0</v>
      </c>
      <c r="AZ37" s="52">
        <f t="shared" si="25"/>
        <v>0</v>
      </c>
      <c r="BA37" s="52">
        <f t="shared" si="26"/>
        <v>0</v>
      </c>
      <c r="BB37" s="53">
        <f t="shared" si="27"/>
        <v>0</v>
      </c>
      <c r="BC37" s="28"/>
      <c r="BD37" s="51">
        <v>1</v>
      </c>
      <c r="BE37" s="52">
        <f t="shared" si="28"/>
        <v>0</v>
      </c>
      <c r="BF37" s="52">
        <f t="shared" si="59"/>
        <v>0</v>
      </c>
      <c r="BG37" s="52">
        <f t="shared" si="60"/>
        <v>0</v>
      </c>
      <c r="BH37" s="53">
        <f t="shared" si="61"/>
        <v>0</v>
      </c>
      <c r="BI37" s="51">
        <v>2</v>
      </c>
      <c r="BJ37" s="52">
        <f t="shared" si="32"/>
        <v>0</v>
      </c>
      <c r="BK37" s="52">
        <f t="shared" si="62"/>
        <v>0</v>
      </c>
      <c r="BL37" s="52">
        <f t="shared" si="63"/>
        <v>0</v>
      </c>
      <c r="BM37" s="53">
        <f t="shared" si="64"/>
        <v>0</v>
      </c>
      <c r="BN37" s="51">
        <v>3</v>
      </c>
      <c r="BO37" s="52">
        <f t="shared" si="36"/>
        <v>0</v>
      </c>
      <c r="BP37" s="52">
        <f t="shared" si="65"/>
        <v>0</v>
      </c>
      <c r="BQ37" s="52">
        <f t="shared" si="66"/>
        <v>0</v>
      </c>
      <c r="BR37" s="53">
        <f t="shared" si="67"/>
        <v>0</v>
      </c>
      <c r="BS37" s="51">
        <v>4</v>
      </c>
      <c r="BT37" s="52">
        <f t="shared" si="40"/>
        <v>0</v>
      </c>
      <c r="BU37" s="52">
        <f t="shared" si="68"/>
        <v>0</v>
      </c>
      <c r="BV37" s="52">
        <f t="shared" si="69"/>
        <v>0</v>
      </c>
      <c r="BW37" s="53">
        <f t="shared" si="70"/>
        <v>0</v>
      </c>
      <c r="BX37" s="51">
        <v>5</v>
      </c>
      <c r="BY37" s="52">
        <f t="shared" si="44"/>
        <v>0</v>
      </c>
      <c r="BZ37" s="52">
        <f t="shared" si="71"/>
        <v>0</v>
      </c>
      <c r="CA37" s="52">
        <f t="shared" si="72"/>
        <v>0</v>
      </c>
      <c r="CB37" s="53">
        <f t="shared" si="73"/>
        <v>0</v>
      </c>
    </row>
    <row r="38" spans="1:80" ht="15.6" hidden="1">
      <c r="A38" s="35">
        <f t="shared" si="48"/>
        <v>23</v>
      </c>
      <c r="B38" s="26">
        <v>43720</v>
      </c>
      <c r="C38" s="34"/>
      <c r="D38" s="36" t="str">
        <f t="shared" si="4"/>
        <v/>
      </c>
      <c r="E38" s="27"/>
      <c r="F38" s="27"/>
      <c r="G38" s="32" t="str">
        <f t="shared" si="54"/>
        <v/>
      </c>
      <c r="H38" s="37" t="str">
        <f t="shared" si="7"/>
        <v/>
      </c>
      <c r="I38" s="34"/>
      <c r="J38" s="36" t="str">
        <f t="shared" si="5"/>
        <v/>
      </c>
      <c r="K38" s="36"/>
      <c r="L38" s="36"/>
      <c r="M38" s="27"/>
      <c r="N38" s="27"/>
      <c r="O38" s="32" t="str">
        <f t="shared" si="8"/>
        <v/>
      </c>
      <c r="P38" s="37" t="str">
        <f t="shared" si="55"/>
        <v/>
      </c>
      <c r="Q38" s="32"/>
      <c r="R38" s="32"/>
      <c r="S38" s="10"/>
      <c r="T38" s="138" t="str">
        <f t="shared" si="10"/>
        <v/>
      </c>
      <c r="U38" s="7" t="str">
        <f t="shared" si="10"/>
        <v/>
      </c>
      <c r="V38" s="8" t="str">
        <f t="shared" si="10"/>
        <v/>
      </c>
      <c r="W38" s="6" t="str">
        <f t="shared" si="11"/>
        <v/>
      </c>
      <c r="X38" s="7" t="str">
        <f t="shared" si="11"/>
        <v/>
      </c>
      <c r="Y38" s="7" t="str">
        <f t="shared" si="11"/>
        <v/>
      </c>
      <c r="Z38" s="9" t="str">
        <f t="shared" si="56"/>
        <v/>
      </c>
      <c r="AA38" s="28"/>
      <c r="AB38" s="28"/>
      <c r="AC38" s="28"/>
      <c r="AD38" s="51">
        <v>1</v>
      </c>
      <c r="AE38" s="52">
        <f t="shared" si="49"/>
        <v>0</v>
      </c>
      <c r="AF38" s="52">
        <f t="shared" si="13"/>
        <v>0</v>
      </c>
      <c r="AG38" s="52">
        <f t="shared" si="14"/>
        <v>0</v>
      </c>
      <c r="AH38" s="53">
        <f t="shared" si="15"/>
        <v>0</v>
      </c>
      <c r="AI38" s="51">
        <v>2</v>
      </c>
      <c r="AJ38" s="52">
        <f t="shared" si="57"/>
        <v>0</v>
      </c>
      <c r="AK38" s="52">
        <f t="shared" si="16"/>
        <v>0</v>
      </c>
      <c r="AL38" s="52">
        <f t="shared" si="17"/>
        <v>0</v>
      </c>
      <c r="AM38" s="53">
        <f t="shared" si="18"/>
        <v>0</v>
      </c>
      <c r="AN38" s="51">
        <v>3</v>
      </c>
      <c r="AO38" s="52">
        <f t="shared" si="53"/>
        <v>0</v>
      </c>
      <c r="AP38" s="52">
        <f t="shared" si="19"/>
        <v>0</v>
      </c>
      <c r="AQ38" s="52">
        <f t="shared" si="20"/>
        <v>0</v>
      </c>
      <c r="AR38" s="53">
        <f t="shared" si="21"/>
        <v>0</v>
      </c>
      <c r="AS38" s="51">
        <v>4</v>
      </c>
      <c r="AT38" s="52">
        <f t="shared" si="51"/>
        <v>0</v>
      </c>
      <c r="AU38" s="52">
        <f t="shared" si="22"/>
        <v>0</v>
      </c>
      <c r="AV38" s="52">
        <f t="shared" si="23"/>
        <v>0</v>
      </c>
      <c r="AW38" s="53">
        <f t="shared" si="24"/>
        <v>0</v>
      </c>
      <c r="AX38" s="51">
        <v>5</v>
      </c>
      <c r="AY38" s="52">
        <f t="shared" si="58"/>
        <v>0</v>
      </c>
      <c r="AZ38" s="52">
        <f t="shared" si="25"/>
        <v>0</v>
      </c>
      <c r="BA38" s="52">
        <f t="shared" si="26"/>
        <v>0</v>
      </c>
      <c r="BB38" s="53">
        <f t="shared" si="27"/>
        <v>0</v>
      </c>
      <c r="BC38" s="28"/>
      <c r="BD38" s="51">
        <v>1</v>
      </c>
      <c r="BE38" s="52">
        <f t="shared" si="28"/>
        <v>0</v>
      </c>
      <c r="BF38" s="52">
        <f t="shared" si="59"/>
        <v>0</v>
      </c>
      <c r="BG38" s="52">
        <f t="shared" si="60"/>
        <v>0</v>
      </c>
      <c r="BH38" s="53">
        <f t="shared" si="61"/>
        <v>0</v>
      </c>
      <c r="BI38" s="51">
        <v>2</v>
      </c>
      <c r="BJ38" s="52">
        <f t="shared" si="32"/>
        <v>0</v>
      </c>
      <c r="BK38" s="52">
        <f t="shared" si="62"/>
        <v>0</v>
      </c>
      <c r="BL38" s="52">
        <f t="shared" si="63"/>
        <v>0</v>
      </c>
      <c r="BM38" s="53">
        <f t="shared" si="64"/>
        <v>0</v>
      </c>
      <c r="BN38" s="51">
        <v>3</v>
      </c>
      <c r="BO38" s="52">
        <f t="shared" si="36"/>
        <v>0</v>
      </c>
      <c r="BP38" s="52">
        <f t="shared" si="65"/>
        <v>0</v>
      </c>
      <c r="BQ38" s="52">
        <f t="shared" si="66"/>
        <v>0</v>
      </c>
      <c r="BR38" s="53">
        <f t="shared" si="67"/>
        <v>0</v>
      </c>
      <c r="BS38" s="51">
        <v>4</v>
      </c>
      <c r="BT38" s="52">
        <f t="shared" si="40"/>
        <v>0</v>
      </c>
      <c r="BU38" s="52">
        <f t="shared" si="68"/>
        <v>0</v>
      </c>
      <c r="BV38" s="52">
        <f t="shared" si="69"/>
        <v>0</v>
      </c>
      <c r="BW38" s="53">
        <f t="shared" si="70"/>
        <v>0</v>
      </c>
      <c r="BX38" s="51">
        <v>5</v>
      </c>
      <c r="BY38" s="52">
        <f t="shared" si="44"/>
        <v>0</v>
      </c>
      <c r="BZ38" s="52">
        <f t="shared" si="71"/>
        <v>0</v>
      </c>
      <c r="CA38" s="52">
        <f t="shared" si="72"/>
        <v>0</v>
      </c>
      <c r="CB38" s="53">
        <f t="shared" si="73"/>
        <v>0</v>
      </c>
    </row>
    <row r="39" spans="1:80" ht="15.6" hidden="1">
      <c r="A39" s="35">
        <f t="shared" si="48"/>
        <v>24</v>
      </c>
      <c r="B39" s="26">
        <v>43727</v>
      </c>
      <c r="C39" s="34"/>
      <c r="D39" s="36" t="str">
        <f t="shared" si="4"/>
        <v/>
      </c>
      <c r="E39" s="27"/>
      <c r="F39" s="27"/>
      <c r="G39" s="32" t="str">
        <f t="shared" si="54"/>
        <v/>
      </c>
      <c r="H39" s="37" t="str">
        <f t="shared" si="7"/>
        <v/>
      </c>
      <c r="I39" s="34"/>
      <c r="J39" s="36" t="str">
        <f t="shared" si="5"/>
        <v/>
      </c>
      <c r="K39" s="36"/>
      <c r="L39" s="36"/>
      <c r="M39" s="27"/>
      <c r="N39" s="27"/>
      <c r="O39" s="32" t="str">
        <f t="shared" si="8"/>
        <v/>
      </c>
      <c r="P39" s="37" t="str">
        <f t="shared" si="55"/>
        <v/>
      </c>
      <c r="Q39" s="32"/>
      <c r="R39" s="32"/>
      <c r="S39" s="10"/>
      <c r="T39" s="138" t="str">
        <f t="shared" si="10"/>
        <v/>
      </c>
      <c r="U39" s="7" t="str">
        <f t="shared" si="10"/>
        <v/>
      </c>
      <c r="V39" s="8" t="str">
        <f t="shared" si="10"/>
        <v/>
      </c>
      <c r="W39" s="6" t="str">
        <f t="shared" si="11"/>
        <v/>
      </c>
      <c r="X39" s="7" t="str">
        <f t="shared" si="11"/>
        <v/>
      </c>
      <c r="Y39" s="7" t="str">
        <f t="shared" si="11"/>
        <v/>
      </c>
      <c r="Z39" s="9" t="str">
        <f t="shared" si="56"/>
        <v/>
      </c>
      <c r="AA39" s="28"/>
      <c r="AB39" s="28"/>
      <c r="AC39" s="28"/>
      <c r="AD39" s="51">
        <v>1</v>
      </c>
      <c r="AE39" s="52">
        <f t="shared" si="49"/>
        <v>0</v>
      </c>
      <c r="AF39" s="52">
        <f t="shared" si="13"/>
        <v>0</v>
      </c>
      <c r="AG39" s="52">
        <f t="shared" si="14"/>
        <v>0</v>
      </c>
      <c r="AH39" s="53">
        <f t="shared" si="15"/>
        <v>0</v>
      </c>
      <c r="AI39" s="51">
        <v>2</v>
      </c>
      <c r="AJ39" s="52">
        <f t="shared" si="57"/>
        <v>0</v>
      </c>
      <c r="AK39" s="52">
        <f t="shared" si="16"/>
        <v>0</v>
      </c>
      <c r="AL39" s="52">
        <f t="shared" si="17"/>
        <v>0</v>
      </c>
      <c r="AM39" s="53">
        <f t="shared" si="18"/>
        <v>0</v>
      </c>
      <c r="AN39" s="51">
        <v>3</v>
      </c>
      <c r="AO39" s="52">
        <f t="shared" si="53"/>
        <v>0</v>
      </c>
      <c r="AP39" s="52">
        <f t="shared" si="19"/>
        <v>0</v>
      </c>
      <c r="AQ39" s="52">
        <f t="shared" si="20"/>
        <v>0</v>
      </c>
      <c r="AR39" s="53">
        <f t="shared" si="21"/>
        <v>0</v>
      </c>
      <c r="AS39" s="51">
        <v>4</v>
      </c>
      <c r="AT39" s="52">
        <f t="shared" si="51"/>
        <v>0</v>
      </c>
      <c r="AU39" s="52">
        <f t="shared" si="22"/>
        <v>0</v>
      </c>
      <c r="AV39" s="52">
        <f t="shared" si="23"/>
        <v>0</v>
      </c>
      <c r="AW39" s="53">
        <f t="shared" si="24"/>
        <v>0</v>
      </c>
      <c r="AX39" s="51">
        <v>5</v>
      </c>
      <c r="AY39" s="52">
        <f t="shared" si="58"/>
        <v>0</v>
      </c>
      <c r="AZ39" s="52">
        <f t="shared" si="25"/>
        <v>0</v>
      </c>
      <c r="BA39" s="52">
        <f t="shared" si="26"/>
        <v>0</v>
      </c>
      <c r="BB39" s="53">
        <f t="shared" si="27"/>
        <v>0</v>
      </c>
      <c r="BC39" s="28"/>
      <c r="BD39" s="51">
        <v>1</v>
      </c>
      <c r="BE39" s="52">
        <f t="shared" si="28"/>
        <v>0</v>
      </c>
      <c r="BF39" s="52">
        <f t="shared" si="59"/>
        <v>0</v>
      </c>
      <c r="BG39" s="52">
        <f t="shared" si="60"/>
        <v>0</v>
      </c>
      <c r="BH39" s="53">
        <f t="shared" si="61"/>
        <v>0</v>
      </c>
      <c r="BI39" s="51">
        <v>2</v>
      </c>
      <c r="BJ39" s="52">
        <f t="shared" si="32"/>
        <v>0</v>
      </c>
      <c r="BK39" s="52">
        <f t="shared" si="62"/>
        <v>0</v>
      </c>
      <c r="BL39" s="52">
        <f t="shared" si="63"/>
        <v>0</v>
      </c>
      <c r="BM39" s="53">
        <f t="shared" si="64"/>
        <v>0</v>
      </c>
      <c r="BN39" s="51">
        <v>3</v>
      </c>
      <c r="BO39" s="52">
        <f t="shared" si="36"/>
        <v>0</v>
      </c>
      <c r="BP39" s="52">
        <f t="shared" si="65"/>
        <v>0</v>
      </c>
      <c r="BQ39" s="52">
        <f t="shared" si="66"/>
        <v>0</v>
      </c>
      <c r="BR39" s="53">
        <f t="shared" si="67"/>
        <v>0</v>
      </c>
      <c r="BS39" s="51">
        <v>4</v>
      </c>
      <c r="BT39" s="52">
        <f t="shared" si="40"/>
        <v>0</v>
      </c>
      <c r="BU39" s="52">
        <f t="shared" si="68"/>
        <v>0</v>
      </c>
      <c r="BV39" s="52">
        <f t="shared" si="69"/>
        <v>0</v>
      </c>
      <c r="BW39" s="53">
        <f t="shared" si="70"/>
        <v>0</v>
      </c>
      <c r="BX39" s="51">
        <v>5</v>
      </c>
      <c r="BY39" s="52">
        <f t="shared" si="44"/>
        <v>0</v>
      </c>
      <c r="BZ39" s="52">
        <f t="shared" si="71"/>
        <v>0</v>
      </c>
      <c r="CA39" s="52">
        <f t="shared" si="72"/>
        <v>0</v>
      </c>
      <c r="CB39" s="53">
        <f t="shared" si="73"/>
        <v>0</v>
      </c>
    </row>
    <row r="40" spans="1:80" ht="15.6" hidden="1">
      <c r="A40" s="35">
        <f t="shared" si="48"/>
        <v>25</v>
      </c>
      <c r="B40" s="26">
        <v>43734</v>
      </c>
      <c r="C40" s="34"/>
      <c r="D40" s="36" t="str">
        <f t="shared" si="4"/>
        <v/>
      </c>
      <c r="E40" s="27"/>
      <c r="F40" s="27"/>
      <c r="G40" s="32" t="str">
        <f t="shared" si="54"/>
        <v/>
      </c>
      <c r="H40" s="37" t="str">
        <f t="shared" si="7"/>
        <v/>
      </c>
      <c r="I40" s="34"/>
      <c r="J40" s="36" t="str">
        <f t="shared" si="5"/>
        <v/>
      </c>
      <c r="K40" s="36"/>
      <c r="L40" s="36"/>
      <c r="M40" s="27"/>
      <c r="N40" s="27"/>
      <c r="O40" s="32" t="str">
        <f t="shared" si="8"/>
        <v/>
      </c>
      <c r="P40" s="37" t="str">
        <f t="shared" si="55"/>
        <v/>
      </c>
      <c r="Q40" s="32"/>
      <c r="R40" s="32"/>
      <c r="S40" s="10"/>
      <c r="T40" s="138" t="str">
        <f t="shared" si="10"/>
        <v/>
      </c>
      <c r="U40" s="7" t="str">
        <f t="shared" si="10"/>
        <v/>
      </c>
      <c r="V40" s="8" t="str">
        <f t="shared" si="10"/>
        <v/>
      </c>
      <c r="W40" s="6" t="str">
        <f t="shared" si="11"/>
        <v/>
      </c>
      <c r="X40" s="7" t="str">
        <f t="shared" si="11"/>
        <v/>
      </c>
      <c r="Y40" s="7" t="str">
        <f t="shared" si="11"/>
        <v/>
      </c>
      <c r="Z40" s="9" t="str">
        <f t="shared" si="56"/>
        <v/>
      </c>
      <c r="AA40" s="28"/>
      <c r="AB40" s="28"/>
      <c r="AC40" s="28"/>
      <c r="AD40" s="51">
        <v>1</v>
      </c>
      <c r="AE40" s="52">
        <f t="shared" si="49"/>
        <v>0</v>
      </c>
      <c r="AF40" s="52">
        <f t="shared" si="13"/>
        <v>0</v>
      </c>
      <c r="AG40" s="52">
        <f t="shared" si="14"/>
        <v>0</v>
      </c>
      <c r="AH40" s="53">
        <f t="shared" si="15"/>
        <v>0</v>
      </c>
      <c r="AI40" s="51">
        <v>2</v>
      </c>
      <c r="AJ40" s="52">
        <f t="shared" si="57"/>
        <v>0</v>
      </c>
      <c r="AK40" s="52">
        <f t="shared" si="16"/>
        <v>0</v>
      </c>
      <c r="AL40" s="52">
        <f t="shared" si="17"/>
        <v>0</v>
      </c>
      <c r="AM40" s="53">
        <f t="shared" si="18"/>
        <v>0</v>
      </c>
      <c r="AN40" s="51">
        <v>3</v>
      </c>
      <c r="AO40" s="52">
        <f t="shared" si="53"/>
        <v>0</v>
      </c>
      <c r="AP40" s="52">
        <f t="shared" si="19"/>
        <v>0</v>
      </c>
      <c r="AQ40" s="52">
        <f t="shared" si="20"/>
        <v>0</v>
      </c>
      <c r="AR40" s="53">
        <f t="shared" si="21"/>
        <v>0</v>
      </c>
      <c r="AS40" s="51">
        <v>4</v>
      </c>
      <c r="AT40" s="52">
        <f t="shared" si="51"/>
        <v>0</v>
      </c>
      <c r="AU40" s="52">
        <f t="shared" si="22"/>
        <v>0</v>
      </c>
      <c r="AV40" s="52">
        <f t="shared" si="23"/>
        <v>0</v>
      </c>
      <c r="AW40" s="53">
        <f t="shared" si="24"/>
        <v>0</v>
      </c>
      <c r="AX40" s="51">
        <v>5</v>
      </c>
      <c r="AY40" s="52">
        <f t="shared" si="58"/>
        <v>0</v>
      </c>
      <c r="AZ40" s="52">
        <f t="shared" si="25"/>
        <v>0</v>
      </c>
      <c r="BA40" s="52">
        <f t="shared" si="26"/>
        <v>0</v>
      </c>
      <c r="BB40" s="53">
        <f t="shared" si="27"/>
        <v>0</v>
      </c>
      <c r="BC40" s="28"/>
      <c r="BD40" s="51">
        <v>1</v>
      </c>
      <c r="BE40" s="52">
        <f t="shared" si="28"/>
        <v>0</v>
      </c>
      <c r="BF40" s="52">
        <f t="shared" si="59"/>
        <v>0</v>
      </c>
      <c r="BG40" s="52">
        <f t="shared" si="60"/>
        <v>0</v>
      </c>
      <c r="BH40" s="53">
        <f t="shared" si="61"/>
        <v>0</v>
      </c>
      <c r="BI40" s="51">
        <v>2</v>
      </c>
      <c r="BJ40" s="52">
        <f t="shared" si="32"/>
        <v>0</v>
      </c>
      <c r="BK40" s="52">
        <f t="shared" si="62"/>
        <v>0</v>
      </c>
      <c r="BL40" s="52">
        <f t="shared" si="63"/>
        <v>0</v>
      </c>
      <c r="BM40" s="53">
        <f t="shared" si="64"/>
        <v>0</v>
      </c>
      <c r="BN40" s="51">
        <v>3</v>
      </c>
      <c r="BO40" s="52">
        <f t="shared" si="36"/>
        <v>0</v>
      </c>
      <c r="BP40" s="52">
        <f t="shared" si="65"/>
        <v>0</v>
      </c>
      <c r="BQ40" s="52">
        <f t="shared" si="66"/>
        <v>0</v>
      </c>
      <c r="BR40" s="53">
        <f t="shared" si="67"/>
        <v>0</v>
      </c>
      <c r="BS40" s="51">
        <v>4</v>
      </c>
      <c r="BT40" s="52">
        <f t="shared" si="40"/>
        <v>0</v>
      </c>
      <c r="BU40" s="52">
        <f t="shared" si="68"/>
        <v>0</v>
      </c>
      <c r="BV40" s="52">
        <f t="shared" si="69"/>
        <v>0</v>
      </c>
      <c r="BW40" s="53">
        <f t="shared" si="70"/>
        <v>0</v>
      </c>
      <c r="BX40" s="51">
        <v>5</v>
      </c>
      <c r="BY40" s="52">
        <f t="shared" si="44"/>
        <v>0</v>
      </c>
      <c r="BZ40" s="52">
        <f t="shared" si="71"/>
        <v>0</v>
      </c>
      <c r="CA40" s="52">
        <f t="shared" si="72"/>
        <v>0</v>
      </c>
      <c r="CB40" s="53">
        <f t="shared" si="73"/>
        <v>0</v>
      </c>
    </row>
    <row r="41" spans="1:80" ht="16.2" hidden="1" thickBot="1">
      <c r="A41" s="35">
        <f t="shared" si="48"/>
        <v>26</v>
      </c>
      <c r="B41" s="26">
        <v>43741</v>
      </c>
      <c r="C41" s="34"/>
      <c r="D41" s="36" t="str">
        <f t="shared" si="4"/>
        <v/>
      </c>
      <c r="E41" s="27"/>
      <c r="F41" s="27"/>
      <c r="G41" s="32" t="str">
        <f t="shared" si="54"/>
        <v/>
      </c>
      <c r="H41" s="37" t="str">
        <f t="shared" si="7"/>
        <v/>
      </c>
      <c r="I41" s="34"/>
      <c r="J41" s="36" t="str">
        <f t="shared" si="5"/>
        <v/>
      </c>
      <c r="K41" s="36"/>
      <c r="L41" s="36"/>
      <c r="M41" s="27"/>
      <c r="N41" s="27"/>
      <c r="O41" s="32" t="str">
        <f t="shared" si="8"/>
        <v/>
      </c>
      <c r="P41" s="37" t="str">
        <f t="shared" si="55"/>
        <v/>
      </c>
      <c r="Q41" s="32"/>
      <c r="R41" s="32"/>
      <c r="S41" s="10"/>
      <c r="T41" s="138" t="str">
        <f t="shared" si="10"/>
        <v/>
      </c>
      <c r="U41" s="7" t="str">
        <f t="shared" si="10"/>
        <v/>
      </c>
      <c r="V41" s="8" t="str">
        <f t="shared" si="10"/>
        <v/>
      </c>
      <c r="W41" s="6" t="str">
        <f t="shared" si="11"/>
        <v/>
      </c>
      <c r="X41" s="7" t="str">
        <f t="shared" si="11"/>
        <v/>
      </c>
      <c r="Y41" s="7" t="str">
        <f t="shared" si="11"/>
        <v/>
      </c>
      <c r="Z41" s="9" t="str">
        <f t="shared" si="56"/>
        <v/>
      </c>
      <c r="AA41" s="28"/>
      <c r="AB41" s="28"/>
      <c r="AC41" s="28"/>
      <c r="AD41" s="54">
        <v>1</v>
      </c>
      <c r="AE41" s="55">
        <f>COUNTIFS($C41,"1",E41,"&gt;0")</f>
        <v>0</v>
      </c>
      <c r="AF41" s="55">
        <f t="shared" si="13"/>
        <v>0</v>
      </c>
      <c r="AG41" s="55">
        <f t="shared" si="14"/>
        <v>0</v>
      </c>
      <c r="AH41" s="56">
        <f t="shared" si="15"/>
        <v>0</v>
      </c>
      <c r="AI41" s="54">
        <v>2</v>
      </c>
      <c r="AJ41" s="55">
        <f>COUNTIFS($C41,"2",J41,"&gt;0")</f>
        <v>0</v>
      </c>
      <c r="AK41" s="55">
        <f t="shared" si="16"/>
        <v>0</v>
      </c>
      <c r="AL41" s="55">
        <f t="shared" si="17"/>
        <v>0</v>
      </c>
      <c r="AM41" s="56">
        <f t="shared" si="18"/>
        <v>0</v>
      </c>
      <c r="AN41" s="54">
        <v>3</v>
      </c>
      <c r="AO41" s="52">
        <f t="shared" si="53"/>
        <v>0</v>
      </c>
      <c r="AP41" s="55">
        <f t="shared" si="19"/>
        <v>0</v>
      </c>
      <c r="AQ41" s="55">
        <f t="shared" si="20"/>
        <v>0</v>
      </c>
      <c r="AR41" s="56">
        <f t="shared" si="21"/>
        <v>0</v>
      </c>
      <c r="AS41" s="54">
        <v>4</v>
      </c>
      <c r="AT41" s="52">
        <f t="shared" si="51"/>
        <v>0</v>
      </c>
      <c r="AU41" s="55">
        <f t="shared" si="22"/>
        <v>0</v>
      </c>
      <c r="AV41" s="55">
        <f t="shared" si="23"/>
        <v>0</v>
      </c>
      <c r="AW41" s="56">
        <f t="shared" si="24"/>
        <v>0</v>
      </c>
      <c r="AX41" s="54">
        <v>5</v>
      </c>
      <c r="AY41" s="52">
        <f t="shared" si="58"/>
        <v>0</v>
      </c>
      <c r="AZ41" s="55">
        <f t="shared" si="25"/>
        <v>0</v>
      </c>
      <c r="BA41" s="55">
        <f t="shared" si="26"/>
        <v>0</v>
      </c>
      <c r="BB41" s="56">
        <f t="shared" si="27"/>
        <v>0</v>
      </c>
      <c r="BC41" s="28"/>
      <c r="BD41" s="54">
        <v>1</v>
      </c>
      <c r="BE41" s="55">
        <f t="shared" si="28"/>
        <v>0</v>
      </c>
      <c r="BF41" s="55">
        <f t="shared" si="59"/>
        <v>0</v>
      </c>
      <c r="BG41" s="55">
        <f t="shared" si="60"/>
        <v>0</v>
      </c>
      <c r="BH41" s="56">
        <f t="shared" si="61"/>
        <v>0</v>
      </c>
      <c r="BI41" s="54">
        <v>2</v>
      </c>
      <c r="BJ41" s="55">
        <f t="shared" si="32"/>
        <v>0</v>
      </c>
      <c r="BK41" s="55">
        <f t="shared" si="62"/>
        <v>0</v>
      </c>
      <c r="BL41" s="55">
        <f t="shared" si="63"/>
        <v>0</v>
      </c>
      <c r="BM41" s="56">
        <f t="shared" si="64"/>
        <v>0</v>
      </c>
      <c r="BN41" s="54">
        <v>3</v>
      </c>
      <c r="BO41" s="55">
        <f t="shared" si="36"/>
        <v>0</v>
      </c>
      <c r="BP41" s="55">
        <f t="shared" si="65"/>
        <v>0</v>
      </c>
      <c r="BQ41" s="55">
        <f t="shared" si="66"/>
        <v>0</v>
      </c>
      <c r="BR41" s="56">
        <f t="shared" si="67"/>
        <v>0</v>
      </c>
      <c r="BS41" s="54">
        <v>4</v>
      </c>
      <c r="BT41" s="55">
        <f t="shared" si="40"/>
        <v>0</v>
      </c>
      <c r="BU41" s="55">
        <f t="shared" si="68"/>
        <v>0</v>
      </c>
      <c r="BV41" s="55">
        <f t="shared" si="69"/>
        <v>0</v>
      </c>
      <c r="BW41" s="56">
        <f t="shared" si="70"/>
        <v>0</v>
      </c>
      <c r="BX41" s="54">
        <v>5</v>
      </c>
      <c r="BY41" s="55">
        <f t="shared" si="44"/>
        <v>0</v>
      </c>
      <c r="BZ41" s="55">
        <f t="shared" si="71"/>
        <v>0</v>
      </c>
      <c r="CA41" s="55">
        <f t="shared" si="72"/>
        <v>0</v>
      </c>
      <c r="CB41" s="56">
        <f t="shared" si="73"/>
        <v>0</v>
      </c>
    </row>
    <row r="42" spans="1:80" ht="18" customHeight="1" thickBot="1">
      <c r="A42" s="35"/>
      <c r="B42" s="38"/>
      <c r="C42" s="32"/>
      <c r="D42" s="32"/>
      <c r="E42" s="32"/>
      <c r="F42" s="32"/>
      <c r="G42" s="32" t="str">
        <f t="shared" si="54"/>
        <v/>
      </c>
      <c r="H42" s="37" t="str">
        <f t="shared" ref="H42" si="74">IF(C42&gt;0,T42+U42+V42,"")</f>
        <v/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43"/>
      <c r="AE42" s="144">
        <f>SUM(AE16:AE41)</f>
        <v>0</v>
      </c>
      <c r="AF42" s="144">
        <f>SUM(AF16:AF41)</f>
        <v>0</v>
      </c>
      <c r="AG42" s="144">
        <f>SUM(AG16:AG41)</f>
        <v>0</v>
      </c>
      <c r="AH42" s="145">
        <f>SUM(AH16:AH41)</f>
        <v>0</v>
      </c>
      <c r="AI42" s="146"/>
      <c r="AJ42" s="144">
        <f t="shared" ref="AJ42:CB42" si="75">SUM(AJ16:AJ41)</f>
        <v>2</v>
      </c>
      <c r="AK42" s="144">
        <f t="shared" si="75"/>
        <v>289</v>
      </c>
      <c r="AL42" s="144">
        <f t="shared" si="75"/>
        <v>537</v>
      </c>
      <c r="AM42" s="145">
        <f t="shared" si="75"/>
        <v>6</v>
      </c>
      <c r="AN42" s="146"/>
      <c r="AO42" s="144">
        <f>SUM(AO16:AO41)</f>
        <v>0</v>
      </c>
      <c r="AP42" s="144">
        <f t="shared" si="75"/>
        <v>0</v>
      </c>
      <c r="AQ42" s="144">
        <f t="shared" si="75"/>
        <v>0</v>
      </c>
      <c r="AR42" s="145">
        <f t="shared" si="75"/>
        <v>0</v>
      </c>
      <c r="AS42" s="146"/>
      <c r="AT42" s="144">
        <f t="shared" si="75"/>
        <v>2</v>
      </c>
      <c r="AU42" s="144">
        <f t="shared" si="75"/>
        <v>290</v>
      </c>
      <c r="AV42" s="144">
        <f t="shared" si="75"/>
        <v>540</v>
      </c>
      <c r="AW42" s="145">
        <f>SUM(AW16:AW41)</f>
        <v>3</v>
      </c>
      <c r="AX42" s="146"/>
      <c r="AY42" s="144">
        <f t="shared" si="75"/>
        <v>0</v>
      </c>
      <c r="AZ42" s="144">
        <f t="shared" si="75"/>
        <v>0</v>
      </c>
      <c r="BA42" s="144">
        <f t="shared" si="75"/>
        <v>0</v>
      </c>
      <c r="BB42" s="145">
        <f t="shared" si="75"/>
        <v>0</v>
      </c>
      <c r="BC42" s="57"/>
      <c r="BD42" s="143"/>
      <c r="BE42" s="144">
        <f t="shared" si="75"/>
        <v>2</v>
      </c>
      <c r="BF42" s="144">
        <f t="shared" si="75"/>
        <v>292</v>
      </c>
      <c r="BG42" s="144">
        <f t="shared" si="75"/>
        <v>512</v>
      </c>
      <c r="BH42" s="145">
        <f t="shared" si="75"/>
        <v>4</v>
      </c>
      <c r="BI42" s="146"/>
      <c r="BJ42" s="144">
        <f t="shared" si="75"/>
        <v>0</v>
      </c>
      <c r="BK42" s="144">
        <f t="shared" si="75"/>
        <v>0</v>
      </c>
      <c r="BL42" s="144">
        <f t="shared" si="75"/>
        <v>0</v>
      </c>
      <c r="BM42" s="145">
        <f t="shared" si="75"/>
        <v>0</v>
      </c>
      <c r="BN42" s="146"/>
      <c r="BO42" s="144">
        <f t="shared" si="75"/>
        <v>0</v>
      </c>
      <c r="BP42" s="144">
        <f t="shared" si="75"/>
        <v>0</v>
      </c>
      <c r="BQ42" s="144">
        <f t="shared" si="75"/>
        <v>0</v>
      </c>
      <c r="BR42" s="145">
        <f t="shared" si="75"/>
        <v>0</v>
      </c>
      <c r="BS42" s="146"/>
      <c r="BT42" s="144">
        <f t="shared" si="75"/>
        <v>0</v>
      </c>
      <c r="BU42" s="144">
        <f t="shared" si="75"/>
        <v>0</v>
      </c>
      <c r="BV42" s="144">
        <f t="shared" si="75"/>
        <v>0</v>
      </c>
      <c r="BW42" s="145">
        <f t="shared" si="75"/>
        <v>0</v>
      </c>
      <c r="BX42" s="146"/>
      <c r="BY42" s="144">
        <f t="shared" si="75"/>
        <v>2</v>
      </c>
      <c r="BZ42" s="144">
        <f t="shared" si="75"/>
        <v>194</v>
      </c>
      <c r="CA42" s="144">
        <f t="shared" si="75"/>
        <v>454</v>
      </c>
      <c r="CB42" s="145">
        <f t="shared" si="75"/>
        <v>0</v>
      </c>
    </row>
    <row r="43" spans="1:80" ht="29.25" customHeight="1">
      <c r="A43" s="32"/>
      <c r="B43" s="32"/>
      <c r="C43" s="32"/>
      <c r="D43" s="258" t="s">
        <v>91</v>
      </c>
      <c r="E43" s="259"/>
      <c r="F43" s="259"/>
      <c r="G43" s="259"/>
      <c r="H43" s="259"/>
      <c r="I43" s="259"/>
      <c r="J43" s="259"/>
      <c r="K43" s="259"/>
      <c r="L43" s="260"/>
      <c r="M43" s="32"/>
      <c r="N43" s="32"/>
      <c r="O43" s="32"/>
      <c r="P43" s="32"/>
      <c r="Q43" s="32"/>
      <c r="R43" s="32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80" ht="9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80" ht="20.25" customHeight="1">
      <c r="A45" s="28"/>
      <c r="B45" s="261" t="s">
        <v>130</v>
      </c>
      <c r="C45" s="261"/>
      <c r="D45" s="257" t="s">
        <v>86</v>
      </c>
      <c r="E45" s="257"/>
      <c r="F45" s="257"/>
      <c r="G45" s="257"/>
      <c r="H45" s="257"/>
      <c r="I45" s="28"/>
      <c r="J45" s="39" t="s">
        <v>38</v>
      </c>
      <c r="K45" s="39"/>
      <c r="L45" s="264" t="s">
        <v>39</v>
      </c>
      <c r="M45" s="264"/>
      <c r="N45" s="41"/>
      <c r="O45" s="265" t="s">
        <v>127</v>
      </c>
      <c r="P45" s="265"/>
      <c r="Q45" s="28"/>
      <c r="R45" s="28"/>
      <c r="S45" s="10"/>
      <c r="T45" s="10"/>
      <c r="U45" s="10" t="s">
        <v>52</v>
      </c>
      <c r="V45" s="10"/>
      <c r="W45" s="72" t="s">
        <v>83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 t="s">
        <v>36</v>
      </c>
      <c r="AJ45" s="279" t="s">
        <v>38</v>
      </c>
      <c r="AK45" s="279"/>
      <c r="AL45" s="274" t="s">
        <v>39</v>
      </c>
      <c r="AM45" s="274"/>
      <c r="AN45" s="274"/>
      <c r="AO45" s="274" t="s">
        <v>127</v>
      </c>
      <c r="AP45" s="274"/>
      <c r="AQ45" s="274"/>
      <c r="AR45" s="274"/>
      <c r="AS45" s="72"/>
      <c r="AT45" s="10" t="s">
        <v>84</v>
      </c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80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72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80" ht="28.5" customHeight="1">
      <c r="A47" s="28"/>
      <c r="B47" s="150">
        <v>1</v>
      </c>
      <c r="C47" s="151" t="s">
        <v>128</v>
      </c>
      <c r="D47" s="248" t="str">
        <f>VLOOKUP(B47,U$47:AG$55,3,0)</f>
        <v>BITCHE</v>
      </c>
      <c r="E47" s="249"/>
      <c r="F47" s="249"/>
      <c r="G47" s="249"/>
      <c r="H47" s="250"/>
      <c r="I47" s="39"/>
      <c r="J47" s="42">
        <f>VLOOKUP(B47,U$47:AR$55,16,0)</f>
        <v>2</v>
      </c>
      <c r="K47" s="41"/>
      <c r="L47" s="262">
        <f>VLOOKUP(B47,U$47:AR$55,18,0)</f>
        <v>6</v>
      </c>
      <c r="M47" s="263"/>
      <c r="N47" s="28"/>
      <c r="O47" s="266">
        <f>VLOOKUP(B47,U$47:AR$55,21,0)</f>
        <v>826</v>
      </c>
      <c r="P47" s="267"/>
      <c r="Q47" s="28"/>
      <c r="R47" s="28"/>
      <c r="S47" s="10"/>
      <c r="T47" s="10"/>
      <c r="U47" s="25">
        <f>RANK(AT47,AT$47:AV$55)</f>
        <v>2</v>
      </c>
      <c r="V47" s="98"/>
      <c r="W47" s="276" t="str">
        <f>N2</f>
        <v>AMNEVILLE</v>
      </c>
      <c r="X47" s="277"/>
      <c r="Y47" s="277"/>
      <c r="Z47" s="277"/>
      <c r="AA47" s="277"/>
      <c r="AB47" s="277"/>
      <c r="AC47" s="277"/>
      <c r="AD47" s="277"/>
      <c r="AE47" s="277"/>
      <c r="AF47" s="277"/>
      <c r="AG47" s="278"/>
      <c r="AH47" s="99"/>
      <c r="AI47" s="100">
        <v>1</v>
      </c>
      <c r="AJ47" s="280">
        <f>AE42+BE42</f>
        <v>2</v>
      </c>
      <c r="AK47" s="281"/>
      <c r="AL47" s="240">
        <f>AH42+BH42</f>
        <v>4</v>
      </c>
      <c r="AM47" s="241"/>
      <c r="AN47" s="242"/>
      <c r="AO47" s="240">
        <f>AF42+AG42+BF42+BG42</f>
        <v>804</v>
      </c>
      <c r="AP47" s="241"/>
      <c r="AQ47" s="241"/>
      <c r="AR47" s="242"/>
      <c r="AS47" s="25"/>
      <c r="AT47" s="239">
        <f>AL47+(AO47/10000)-0.00001</f>
        <v>4.0803900000000004</v>
      </c>
      <c r="AU47" s="239"/>
      <c r="AV47" s="23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80" ht="15.9" customHeight="1">
      <c r="A48" s="28"/>
      <c r="B48" s="28"/>
      <c r="C48" s="40"/>
      <c r="D48" s="41"/>
      <c r="E48" s="41"/>
      <c r="F48" s="41"/>
      <c r="G48" s="41"/>
      <c r="H48" s="41"/>
      <c r="I48" s="39"/>
      <c r="J48" s="41"/>
      <c r="K48" s="41"/>
      <c r="L48" s="41"/>
      <c r="M48" s="41"/>
      <c r="N48" s="28"/>
      <c r="O48" s="39"/>
      <c r="P48" s="39"/>
      <c r="Q48" s="28"/>
      <c r="R48" s="28"/>
      <c r="S48" s="10"/>
      <c r="T48" s="10"/>
      <c r="U48" s="25"/>
      <c r="V48" s="9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0"/>
      <c r="AJ48" s="102"/>
      <c r="AK48" s="102"/>
      <c r="AL48" s="103"/>
      <c r="AM48" s="103"/>
      <c r="AN48" s="103"/>
      <c r="AO48" s="103"/>
      <c r="AP48" s="103"/>
      <c r="AQ48" s="103"/>
      <c r="AR48" s="103"/>
      <c r="AS48" s="98"/>
      <c r="AT48" s="166"/>
      <c r="AU48" s="166"/>
      <c r="AV48" s="166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24.9" customHeight="1">
      <c r="A49" s="28"/>
      <c r="B49" s="150">
        <v>2</v>
      </c>
      <c r="C49" s="151" t="s">
        <v>129</v>
      </c>
      <c r="D49" s="251" t="str">
        <f>VLOOKUP(B49,U$47:AG$55,3,0)</f>
        <v>AMNEVILLE</v>
      </c>
      <c r="E49" s="252"/>
      <c r="F49" s="252"/>
      <c r="G49" s="252"/>
      <c r="H49" s="253"/>
      <c r="I49" s="39"/>
      <c r="J49" s="42">
        <f>VLOOKUP(B49,U$47:AR$55,16,0)</f>
        <v>2</v>
      </c>
      <c r="K49" s="41"/>
      <c r="L49" s="262">
        <f>VLOOKUP(B49,U$47:AN$55,18,0)</f>
        <v>4</v>
      </c>
      <c r="M49" s="263"/>
      <c r="N49" s="28"/>
      <c r="O49" s="266">
        <f>VLOOKUP(B49,U$47:AR$55,21,0)</f>
        <v>804</v>
      </c>
      <c r="P49" s="267"/>
      <c r="Q49" s="28"/>
      <c r="R49" s="28"/>
      <c r="S49" s="10"/>
      <c r="T49" s="10"/>
      <c r="U49" s="25">
        <f>RANK(AT49,AT$47:AV$55)</f>
        <v>1</v>
      </c>
      <c r="V49" s="98"/>
      <c r="W49" s="276" t="str">
        <f>N4</f>
        <v>BITCHE</v>
      </c>
      <c r="X49" s="277"/>
      <c r="Y49" s="277"/>
      <c r="Z49" s="277"/>
      <c r="AA49" s="277"/>
      <c r="AB49" s="277"/>
      <c r="AC49" s="277"/>
      <c r="AD49" s="277"/>
      <c r="AE49" s="277"/>
      <c r="AF49" s="277"/>
      <c r="AG49" s="278"/>
      <c r="AH49" s="99"/>
      <c r="AI49" s="100">
        <v>2</v>
      </c>
      <c r="AJ49" s="280">
        <f>AJ42+BJ42</f>
        <v>2</v>
      </c>
      <c r="AK49" s="281"/>
      <c r="AL49" s="240">
        <f>AM42+BM42</f>
        <v>6</v>
      </c>
      <c r="AM49" s="241"/>
      <c r="AN49" s="242"/>
      <c r="AO49" s="240">
        <f>AK42+AL42+BK42+BL42</f>
        <v>826</v>
      </c>
      <c r="AP49" s="241"/>
      <c r="AQ49" s="241"/>
      <c r="AR49" s="242"/>
      <c r="AS49" s="25"/>
      <c r="AT49" s="239">
        <f>AL49+(AO49/10000)-0.00002</f>
        <v>6.0825800000000001</v>
      </c>
      <c r="AU49" s="239"/>
      <c r="AV49" s="23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5.9" customHeight="1">
      <c r="A50" s="28"/>
      <c r="B50" s="28"/>
      <c r="C50" s="40"/>
      <c r="D50" s="104"/>
      <c r="E50" s="104"/>
      <c r="F50" s="104"/>
      <c r="G50" s="104"/>
      <c r="H50" s="104"/>
      <c r="I50" s="39"/>
      <c r="J50" s="41"/>
      <c r="K50" s="41"/>
      <c r="L50" s="41"/>
      <c r="M50" s="41"/>
      <c r="N50" s="28"/>
      <c r="O50" s="39"/>
      <c r="P50" s="39"/>
      <c r="Q50" s="28"/>
      <c r="R50" s="28"/>
      <c r="S50" s="10"/>
      <c r="T50" s="10"/>
      <c r="U50" s="25"/>
      <c r="V50" s="98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0"/>
      <c r="AJ50" s="102"/>
      <c r="AK50" s="102"/>
      <c r="AL50" s="103"/>
      <c r="AM50" s="103"/>
      <c r="AN50" s="103"/>
      <c r="AO50" s="103"/>
      <c r="AP50" s="103"/>
      <c r="AQ50" s="103"/>
      <c r="AR50" s="103"/>
      <c r="AS50" s="98"/>
      <c r="AT50" s="166"/>
      <c r="AU50" s="166"/>
      <c r="AV50" s="166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24.9" customHeight="1">
      <c r="A51" s="28"/>
      <c r="B51" s="150">
        <v>3</v>
      </c>
      <c r="C51" s="151" t="s">
        <v>129</v>
      </c>
      <c r="D51" s="251" t="str">
        <f>VLOOKUP(B51,U$47:AG$55,3,0)</f>
        <v>GAO - MARLY</v>
      </c>
      <c r="E51" s="252"/>
      <c r="F51" s="252"/>
      <c r="G51" s="252"/>
      <c r="H51" s="253"/>
      <c r="I51" s="39"/>
      <c r="J51" s="42">
        <f>VLOOKUP(B51,U$47:AR$55,16,0)</f>
        <v>2</v>
      </c>
      <c r="K51" s="41"/>
      <c r="L51" s="262">
        <f>VLOOKUP(B51,U$47:AN$55,18,0)</f>
        <v>3</v>
      </c>
      <c r="M51" s="263"/>
      <c r="N51" s="28"/>
      <c r="O51" s="266">
        <f>VLOOKUP(B51,U$47:AR$55,21,0)</f>
        <v>830</v>
      </c>
      <c r="P51" s="267"/>
      <c r="Q51" s="28"/>
      <c r="R51" s="28"/>
      <c r="S51" s="10"/>
      <c r="T51" s="10"/>
      <c r="U51" s="25">
        <f>RANK(AT51,AT$47:AV$55)</f>
        <v>5</v>
      </c>
      <c r="V51" s="98"/>
      <c r="W51" s="276" t="str">
        <f>N6</f>
        <v>EPINAL</v>
      </c>
      <c r="X51" s="277"/>
      <c r="Y51" s="277"/>
      <c r="Z51" s="277"/>
      <c r="AA51" s="277"/>
      <c r="AB51" s="277"/>
      <c r="AC51" s="277"/>
      <c r="AD51" s="277"/>
      <c r="AE51" s="277"/>
      <c r="AF51" s="277"/>
      <c r="AG51" s="278"/>
      <c r="AH51" s="99"/>
      <c r="AI51" s="100">
        <v>3</v>
      </c>
      <c r="AJ51" s="280">
        <f>AO42+BO42</f>
        <v>0</v>
      </c>
      <c r="AK51" s="281"/>
      <c r="AL51" s="240">
        <f>AR42+BR42</f>
        <v>0</v>
      </c>
      <c r="AM51" s="241"/>
      <c r="AN51" s="242"/>
      <c r="AO51" s="240">
        <f>AP42+AQ42+BP42+BQ42</f>
        <v>0</v>
      </c>
      <c r="AP51" s="241"/>
      <c r="AQ51" s="241"/>
      <c r="AR51" s="242"/>
      <c r="AS51" s="25"/>
      <c r="AT51" s="239">
        <f>AL51+(AO51/10000)-0.00003</f>
        <v>-3.0000000000000001E-5</v>
      </c>
      <c r="AU51" s="239"/>
      <c r="AV51" s="23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5.9" customHeight="1">
      <c r="A52" s="28"/>
      <c r="B52" s="28"/>
      <c r="C52" s="40"/>
      <c r="D52" s="104"/>
      <c r="E52" s="104"/>
      <c r="F52" s="104"/>
      <c r="G52" s="104"/>
      <c r="H52" s="104"/>
      <c r="I52" s="39"/>
      <c r="J52" s="41"/>
      <c r="K52" s="41"/>
      <c r="L52" s="41"/>
      <c r="M52" s="41"/>
      <c r="N52" s="28"/>
      <c r="O52" s="39"/>
      <c r="P52" s="39"/>
      <c r="Q52" s="28"/>
      <c r="R52" s="28"/>
      <c r="S52" s="10"/>
      <c r="T52" s="10"/>
      <c r="U52" s="25"/>
      <c r="V52" s="98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0"/>
      <c r="AJ52" s="102"/>
      <c r="AK52" s="102"/>
      <c r="AL52" s="103"/>
      <c r="AM52" s="103"/>
      <c r="AN52" s="103"/>
      <c r="AO52" s="103"/>
      <c r="AP52" s="103"/>
      <c r="AQ52" s="103"/>
      <c r="AR52" s="103"/>
      <c r="AS52" s="98"/>
      <c r="AT52" s="166"/>
      <c r="AU52" s="166"/>
      <c r="AV52" s="166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0" ht="24.9" customHeight="1">
      <c r="A53" s="28"/>
      <c r="B53" s="150">
        <v>4</v>
      </c>
      <c r="C53" s="151" t="s">
        <v>129</v>
      </c>
      <c r="D53" s="251" t="str">
        <f>VLOOKUP(B53,U$47:AG$55,3,0)</f>
        <v>MADINE</v>
      </c>
      <c r="E53" s="252"/>
      <c r="F53" s="252"/>
      <c r="G53" s="252"/>
      <c r="H53" s="253"/>
      <c r="I53" s="39"/>
      <c r="J53" s="42">
        <f>VLOOKUP(B53,U$47:AR$55,16,0)</f>
        <v>2</v>
      </c>
      <c r="K53" s="41"/>
      <c r="L53" s="262">
        <f>VLOOKUP(B53,U$47:AN$55,18,0)</f>
        <v>0</v>
      </c>
      <c r="M53" s="263"/>
      <c r="N53" s="28"/>
      <c r="O53" s="266">
        <f>VLOOKUP(B53,U$47:AR$55,21,0)</f>
        <v>648</v>
      </c>
      <c r="P53" s="267"/>
      <c r="Q53" s="28"/>
      <c r="R53" s="28"/>
      <c r="S53" s="10"/>
      <c r="T53" s="10"/>
      <c r="U53" s="25">
        <f>RANK(AT53,AT$47:AV$55)</f>
        <v>3</v>
      </c>
      <c r="V53" s="98"/>
      <c r="W53" s="276" t="str">
        <f>N8</f>
        <v>GAO - MARLY</v>
      </c>
      <c r="X53" s="277"/>
      <c r="Y53" s="277"/>
      <c r="Z53" s="277"/>
      <c r="AA53" s="277"/>
      <c r="AB53" s="277"/>
      <c r="AC53" s="277"/>
      <c r="AD53" s="277"/>
      <c r="AE53" s="277"/>
      <c r="AF53" s="277"/>
      <c r="AG53" s="278"/>
      <c r="AH53" s="99"/>
      <c r="AI53" s="100">
        <v>4</v>
      </c>
      <c r="AJ53" s="280">
        <f>AT42+BT42</f>
        <v>2</v>
      </c>
      <c r="AK53" s="281"/>
      <c r="AL53" s="240">
        <f>AW42+BW42</f>
        <v>3</v>
      </c>
      <c r="AM53" s="241"/>
      <c r="AN53" s="242"/>
      <c r="AO53" s="240">
        <f>AU42+AV42+BU42+BV42</f>
        <v>830</v>
      </c>
      <c r="AP53" s="241"/>
      <c r="AQ53" s="241"/>
      <c r="AR53" s="242"/>
      <c r="AS53" s="25"/>
      <c r="AT53" s="239">
        <f>AL53+(AO53/10000)-0.00004</f>
        <v>3.0829600000000004</v>
      </c>
      <c r="AU53" s="239"/>
      <c r="AV53" s="23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ht="15.9" customHeight="1">
      <c r="A54" s="28"/>
      <c r="B54" s="28"/>
      <c r="C54" s="40"/>
      <c r="D54" s="104"/>
      <c r="E54" s="104"/>
      <c r="F54" s="104"/>
      <c r="G54" s="104"/>
      <c r="H54" s="104"/>
      <c r="I54" s="39"/>
      <c r="J54" s="41"/>
      <c r="K54" s="41"/>
      <c r="L54" s="41"/>
      <c r="M54" s="41"/>
      <c r="N54" s="28"/>
      <c r="O54" s="39"/>
      <c r="P54" s="39"/>
      <c r="Q54" s="28"/>
      <c r="R54" s="28"/>
      <c r="S54" s="10"/>
      <c r="T54" s="10"/>
      <c r="U54" s="25"/>
      <c r="V54" s="98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0"/>
      <c r="AJ54" s="102"/>
      <c r="AK54" s="102"/>
      <c r="AL54" s="103"/>
      <c r="AM54" s="103"/>
      <c r="AN54" s="103"/>
      <c r="AO54" s="103"/>
      <c r="AP54" s="103"/>
      <c r="AQ54" s="103"/>
      <c r="AR54" s="103"/>
      <c r="AS54" s="98"/>
      <c r="AT54" s="166"/>
      <c r="AU54" s="166"/>
      <c r="AV54" s="166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 ht="24.9" customHeight="1">
      <c r="A55" s="28"/>
      <c r="B55" s="150">
        <v>5</v>
      </c>
      <c r="C55" s="151" t="s">
        <v>129</v>
      </c>
      <c r="D55" s="251" t="str">
        <f>VLOOKUP(B55,U$47:AG$55,3,0)</f>
        <v>EPINAL</v>
      </c>
      <c r="E55" s="252"/>
      <c r="F55" s="252"/>
      <c r="G55" s="252"/>
      <c r="H55" s="253"/>
      <c r="I55" s="39"/>
      <c r="J55" s="42">
        <f>VLOOKUP(B55,U$47:AR$55,16,0)</f>
        <v>0</v>
      </c>
      <c r="K55" s="41"/>
      <c r="L55" s="262">
        <f>VLOOKUP(B55,U$47:AN$55,18,0)</f>
        <v>0</v>
      </c>
      <c r="M55" s="263"/>
      <c r="N55" s="28"/>
      <c r="O55" s="266">
        <f>VLOOKUP(B55,U$47:AR$55,21,0)</f>
        <v>0</v>
      </c>
      <c r="P55" s="267"/>
      <c r="Q55" s="28"/>
      <c r="R55" s="28"/>
      <c r="S55" s="10"/>
      <c r="T55" s="10"/>
      <c r="U55" s="25">
        <f>RANK(AT55,AT$47:AV$55)</f>
        <v>4</v>
      </c>
      <c r="V55" s="98"/>
      <c r="W55" s="276" t="str">
        <f>N10</f>
        <v>MADINE</v>
      </c>
      <c r="X55" s="277"/>
      <c r="Y55" s="277"/>
      <c r="Z55" s="277"/>
      <c r="AA55" s="277"/>
      <c r="AB55" s="277"/>
      <c r="AC55" s="277"/>
      <c r="AD55" s="277"/>
      <c r="AE55" s="277"/>
      <c r="AF55" s="277"/>
      <c r="AG55" s="278"/>
      <c r="AH55" s="99"/>
      <c r="AI55" s="100">
        <v>5</v>
      </c>
      <c r="AJ55" s="280">
        <f>AY42+BY42</f>
        <v>2</v>
      </c>
      <c r="AK55" s="281"/>
      <c r="AL55" s="240">
        <f>BB42+CB42</f>
        <v>0</v>
      </c>
      <c r="AM55" s="241"/>
      <c r="AN55" s="242"/>
      <c r="AO55" s="240">
        <f>AZ42+BA42+BZ42+CA42</f>
        <v>648</v>
      </c>
      <c r="AP55" s="241"/>
      <c r="AQ55" s="241"/>
      <c r="AR55" s="242"/>
      <c r="AS55" s="25"/>
      <c r="AT55" s="239">
        <f>AL55+(AO55/10000)-0.00005</f>
        <v>6.4750000000000002E-2</v>
      </c>
      <c r="AU55" s="239"/>
      <c r="AV55" s="23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  <row r="57" spans="1:60"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</row>
  </sheetData>
  <sheetProtection password="CCF3" sheet="1" objects="1" scenarios="1"/>
  <mergeCells count="97">
    <mergeCell ref="N2:P2"/>
    <mergeCell ref="D3:D10"/>
    <mergeCell ref="N4:P4"/>
    <mergeCell ref="G6:L10"/>
    <mergeCell ref="N6:P6"/>
    <mergeCell ref="N8:P8"/>
    <mergeCell ref="N10:P10"/>
    <mergeCell ref="U10:Y10"/>
    <mergeCell ref="AD10:BB10"/>
    <mergeCell ref="BD10:CA10"/>
    <mergeCell ref="A12:A15"/>
    <mergeCell ref="C12:C15"/>
    <mergeCell ref="I12:I15"/>
    <mergeCell ref="B13:B15"/>
    <mergeCell ref="E13:G13"/>
    <mergeCell ref="M13:O13"/>
    <mergeCell ref="T13:V13"/>
    <mergeCell ref="BX13:CB13"/>
    <mergeCell ref="J15:L15"/>
    <mergeCell ref="W13:Z13"/>
    <mergeCell ref="AD13:AH13"/>
    <mergeCell ref="AI13:AM13"/>
    <mergeCell ref="AN13:AR13"/>
    <mergeCell ref="J21:L21"/>
    <mergeCell ref="BD13:BH13"/>
    <mergeCell ref="BI13:BM13"/>
    <mergeCell ref="J19:L19"/>
    <mergeCell ref="J20:L20"/>
    <mergeCell ref="BN13:BR13"/>
    <mergeCell ref="BS13:BW13"/>
    <mergeCell ref="J16:L16"/>
    <mergeCell ref="J17:L17"/>
    <mergeCell ref="J18:L18"/>
    <mergeCell ref="AS13:AW13"/>
    <mergeCell ref="AX13:BB13"/>
    <mergeCell ref="J33:L33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4:L34"/>
    <mergeCell ref="J35:L35"/>
    <mergeCell ref="D43:L43"/>
    <mergeCell ref="B45:C45"/>
    <mergeCell ref="D45:H45"/>
    <mergeCell ref="L45:M45"/>
    <mergeCell ref="O45:P45"/>
    <mergeCell ref="AJ45:AK45"/>
    <mergeCell ref="AL45:AN45"/>
    <mergeCell ref="AO45:AR45"/>
    <mergeCell ref="D47:H47"/>
    <mergeCell ref="L47:M47"/>
    <mergeCell ref="O47:P47"/>
    <mergeCell ref="W47:AG47"/>
    <mergeCell ref="AJ47:AK47"/>
    <mergeCell ref="AL47:AN47"/>
    <mergeCell ref="AO47:AR47"/>
    <mergeCell ref="AT47:AV47"/>
    <mergeCell ref="D49:H49"/>
    <mergeCell ref="L49:M49"/>
    <mergeCell ref="O49:P49"/>
    <mergeCell ref="W49:AG49"/>
    <mergeCell ref="AJ49:AK49"/>
    <mergeCell ref="AL49:AN49"/>
    <mergeCell ref="AO49:AR49"/>
    <mergeCell ref="AT49:AV49"/>
    <mergeCell ref="AO51:AR51"/>
    <mergeCell ref="AT51:AV51"/>
    <mergeCell ref="D53:H53"/>
    <mergeCell ref="L53:M53"/>
    <mergeCell ref="O53:P53"/>
    <mergeCell ref="W53:AG53"/>
    <mergeCell ref="AJ53:AK53"/>
    <mergeCell ref="AL53:AN53"/>
    <mergeCell ref="AO53:AR53"/>
    <mergeCell ref="AT53:AV53"/>
    <mergeCell ref="D51:H51"/>
    <mergeCell ref="L51:M51"/>
    <mergeCell ref="O51:P51"/>
    <mergeCell ref="W51:AG51"/>
    <mergeCell ref="AJ51:AK51"/>
    <mergeCell ref="AL51:AN51"/>
    <mergeCell ref="AO55:AR55"/>
    <mergeCell ref="AT55:AV55"/>
    <mergeCell ref="D55:H55"/>
    <mergeCell ref="L55:M55"/>
    <mergeCell ref="O55:P55"/>
    <mergeCell ref="W55:AG55"/>
    <mergeCell ref="AJ55:AK55"/>
    <mergeCell ref="AL55:AN55"/>
  </mergeCells>
  <pageMargins left="0.31496062992125984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CC57"/>
  <sheetViews>
    <sheetView zoomScaleNormal="100" workbookViewId="0">
      <selection activeCell="O17" sqref="O17"/>
    </sheetView>
  </sheetViews>
  <sheetFormatPr baseColWidth="10" defaultRowHeight="14.4" outlineLevelCol="1"/>
  <cols>
    <col min="1" max="1" width="3.109375" customWidth="1"/>
    <col min="2" max="2" width="6" customWidth="1"/>
    <col min="3" max="3" width="4.33203125" customWidth="1"/>
    <col min="4" max="4" width="15.6640625" customWidth="1"/>
    <col min="5" max="6" width="4.6640625" customWidth="1"/>
    <col min="7" max="8" width="5.6640625" customWidth="1"/>
    <col min="9" max="9" width="4.5546875" customWidth="1"/>
    <col min="10" max="10" width="4.6640625" customWidth="1"/>
    <col min="11" max="11" width="9.6640625" customWidth="1"/>
    <col min="12" max="12" width="2.6640625" customWidth="1"/>
    <col min="13" max="14" width="4.6640625" customWidth="1"/>
    <col min="15" max="16" width="5.6640625" customWidth="1"/>
    <col min="17" max="18" width="2.109375" customWidth="1"/>
    <col min="19" max="19" width="2.109375" hidden="1" customWidth="1" outlineLevel="1"/>
    <col min="20" max="26" width="6.6640625" hidden="1" customWidth="1" outlineLevel="1"/>
    <col min="27" max="27" width="1.6640625" hidden="1" customWidth="1" outlineLevel="1"/>
    <col min="28" max="28" width="2" hidden="1" customWidth="1" outlineLevel="1"/>
    <col min="29" max="29" width="1.88671875" hidden="1" customWidth="1" outlineLevel="1"/>
    <col min="30" max="31" width="2.6640625" hidden="1" customWidth="1" outlineLevel="1"/>
    <col min="32" max="33" width="4.6640625" hidden="1" customWidth="1" outlineLevel="1"/>
    <col min="34" max="34" width="3.6640625" hidden="1" customWidth="1" outlineLevel="1"/>
    <col min="35" max="36" width="2.6640625" hidden="1" customWidth="1" outlineLevel="1"/>
    <col min="37" max="38" width="4.6640625" hidden="1" customWidth="1" outlineLevel="1"/>
    <col min="39" max="39" width="3.6640625" hidden="1" customWidth="1" outlineLevel="1"/>
    <col min="40" max="41" width="2.6640625" hidden="1" customWidth="1" outlineLevel="1"/>
    <col min="42" max="43" width="4.6640625" hidden="1" customWidth="1" outlineLevel="1"/>
    <col min="44" max="44" width="3.6640625" hidden="1" customWidth="1" outlineLevel="1"/>
    <col min="45" max="46" width="2.6640625" hidden="1" customWidth="1" outlineLevel="1"/>
    <col min="47" max="48" width="4.6640625" hidden="1" customWidth="1" outlineLevel="1"/>
    <col min="49" max="49" width="3.6640625" hidden="1" customWidth="1" outlineLevel="1"/>
    <col min="50" max="51" width="2.6640625" hidden="1" customWidth="1" outlineLevel="1"/>
    <col min="52" max="53" width="4.6640625" hidden="1" customWidth="1" outlineLevel="1"/>
    <col min="54" max="54" width="3.6640625" hidden="1" customWidth="1" outlineLevel="1"/>
    <col min="55" max="55" width="3.109375" hidden="1" customWidth="1" outlineLevel="1"/>
    <col min="56" max="57" width="2.6640625" hidden="1" customWidth="1" outlineLevel="1"/>
    <col min="58" max="59" width="4.6640625" hidden="1" customWidth="1" outlineLevel="1"/>
    <col min="60" max="60" width="3.6640625" hidden="1" customWidth="1" outlineLevel="1"/>
    <col min="61" max="62" width="2.6640625" hidden="1" customWidth="1" outlineLevel="1"/>
    <col min="63" max="64" width="4.6640625" hidden="1" customWidth="1" outlineLevel="1"/>
    <col min="65" max="65" width="3.6640625" hidden="1" customWidth="1" outlineLevel="1"/>
    <col min="66" max="67" width="2.6640625" hidden="1" customWidth="1" outlineLevel="1"/>
    <col min="68" max="69" width="4.6640625" hidden="1" customWidth="1" outlineLevel="1"/>
    <col min="70" max="70" width="3.6640625" hidden="1" customWidth="1" outlineLevel="1"/>
    <col min="71" max="72" width="2.6640625" hidden="1" customWidth="1" outlineLevel="1"/>
    <col min="73" max="74" width="4.6640625" hidden="1" customWidth="1" outlineLevel="1"/>
    <col min="75" max="75" width="3.6640625" hidden="1" customWidth="1" outlineLevel="1"/>
    <col min="76" max="77" width="2.6640625" hidden="1" customWidth="1" outlineLevel="1"/>
    <col min="78" max="79" width="4.6640625" hidden="1" customWidth="1" outlineLevel="1"/>
    <col min="80" max="80" width="3.6640625" hidden="1" customWidth="1" outlineLevel="1"/>
    <col min="81" max="81" width="11.5546875" collapsed="1"/>
  </cols>
  <sheetData>
    <row r="1" spans="1:80" ht="3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 ht="15" customHeight="1">
      <c r="A2" s="32"/>
      <c r="B2" s="32"/>
      <c r="C2" s="32"/>
      <c r="D2" s="32"/>
      <c r="E2" s="32"/>
      <c r="F2" s="32"/>
      <c r="G2" s="107"/>
      <c r="H2" s="107"/>
      <c r="I2" s="107"/>
      <c r="J2" s="107"/>
      <c r="K2" s="107"/>
      <c r="L2" s="107"/>
      <c r="M2" s="105">
        <v>1</v>
      </c>
      <c r="N2" s="225" t="s">
        <v>14</v>
      </c>
      <c r="O2" s="225"/>
      <c r="P2" s="226"/>
      <c r="Q2" s="32"/>
      <c r="R2" s="32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 ht="3" customHeight="1">
      <c r="A3" s="32"/>
      <c r="B3" s="32"/>
      <c r="C3" s="32"/>
      <c r="D3" s="243" t="s">
        <v>87</v>
      </c>
      <c r="E3" s="32"/>
      <c r="F3" s="107"/>
      <c r="G3" s="107"/>
      <c r="H3" s="107"/>
      <c r="I3" s="107"/>
      <c r="J3" s="107"/>
      <c r="K3" s="107"/>
      <c r="L3" s="107"/>
      <c r="M3" s="105"/>
      <c r="N3" s="221"/>
      <c r="O3" s="221"/>
      <c r="P3" s="221"/>
      <c r="Q3" s="32"/>
      <c r="R3" s="32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5" customHeight="1">
      <c r="A4" s="32"/>
      <c r="B4" s="32"/>
      <c r="C4" s="32"/>
      <c r="D4" s="243"/>
      <c r="E4" s="32"/>
      <c r="F4" s="107"/>
      <c r="G4" s="107"/>
      <c r="H4" s="107"/>
      <c r="I4" s="107"/>
      <c r="J4" s="107"/>
      <c r="K4" s="107"/>
      <c r="L4" s="107"/>
      <c r="M4" s="105">
        <v>2</v>
      </c>
      <c r="N4" s="225" t="s">
        <v>54</v>
      </c>
      <c r="O4" s="225"/>
      <c r="P4" s="226"/>
      <c r="Q4" s="32"/>
      <c r="R4" s="3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0" ht="3" customHeight="1">
      <c r="A5" s="32"/>
      <c r="B5" s="32"/>
      <c r="C5" s="32"/>
      <c r="D5" s="243"/>
      <c r="E5" s="158"/>
      <c r="F5" s="159"/>
      <c r="G5" s="160"/>
      <c r="H5" s="160"/>
      <c r="I5" s="160"/>
      <c r="J5" s="160"/>
      <c r="K5" s="160"/>
      <c r="L5" s="161"/>
      <c r="M5" s="105"/>
      <c r="N5" s="221"/>
      <c r="O5" s="221"/>
      <c r="P5" s="221"/>
      <c r="Q5" s="32"/>
      <c r="R5" s="3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5" customHeight="1">
      <c r="A6" s="32"/>
      <c r="B6" s="32"/>
      <c r="C6" s="32"/>
      <c r="D6" s="243"/>
      <c r="E6" s="162"/>
      <c r="F6" s="163"/>
      <c r="G6" s="231" t="s">
        <v>116</v>
      </c>
      <c r="H6" s="231"/>
      <c r="I6" s="231"/>
      <c r="J6" s="231"/>
      <c r="K6" s="231"/>
      <c r="L6" s="232"/>
      <c r="M6" s="105">
        <v>3</v>
      </c>
      <c r="N6" s="225" t="s">
        <v>10</v>
      </c>
      <c r="O6" s="225"/>
      <c r="P6" s="226"/>
      <c r="Q6" s="32"/>
      <c r="R6" s="3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" customHeight="1">
      <c r="A7" s="32"/>
      <c r="B7" s="32"/>
      <c r="C7" s="32"/>
      <c r="D7" s="243"/>
      <c r="E7" s="162"/>
      <c r="F7" s="163"/>
      <c r="G7" s="231"/>
      <c r="H7" s="231"/>
      <c r="I7" s="231"/>
      <c r="J7" s="231"/>
      <c r="K7" s="231"/>
      <c r="L7" s="232"/>
      <c r="M7" s="105"/>
      <c r="N7" s="221"/>
      <c r="O7" s="221"/>
      <c r="P7" s="221"/>
      <c r="Q7" s="32"/>
      <c r="R7" s="3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5" customHeight="1">
      <c r="A8" s="32"/>
      <c r="B8" s="32"/>
      <c r="C8" s="32"/>
      <c r="D8" s="243"/>
      <c r="E8" s="162"/>
      <c r="F8" s="163"/>
      <c r="G8" s="231"/>
      <c r="H8" s="231"/>
      <c r="I8" s="231"/>
      <c r="J8" s="231"/>
      <c r="K8" s="231"/>
      <c r="L8" s="232"/>
      <c r="M8" s="105">
        <v>4</v>
      </c>
      <c r="N8" s="225" t="s">
        <v>56</v>
      </c>
      <c r="O8" s="225"/>
      <c r="P8" s="226"/>
      <c r="Q8" s="32"/>
      <c r="R8" s="3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3" customHeight="1">
      <c r="A9" s="32"/>
      <c r="B9" s="32"/>
      <c r="C9" s="32"/>
      <c r="D9" s="243"/>
      <c r="E9" s="162"/>
      <c r="F9" s="163"/>
      <c r="G9" s="231"/>
      <c r="H9" s="231"/>
      <c r="I9" s="231"/>
      <c r="J9" s="231"/>
      <c r="K9" s="231"/>
      <c r="L9" s="232"/>
      <c r="M9" s="105"/>
      <c r="N9" s="221"/>
      <c r="O9" s="221"/>
      <c r="P9" s="221"/>
      <c r="Q9" s="32"/>
      <c r="R9" s="3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ht="16.5" customHeight="1" thickBot="1">
      <c r="A10" s="32"/>
      <c r="B10" s="32"/>
      <c r="C10" s="32"/>
      <c r="D10" s="243"/>
      <c r="E10" s="164"/>
      <c r="F10" s="165"/>
      <c r="G10" s="233"/>
      <c r="H10" s="233"/>
      <c r="I10" s="233"/>
      <c r="J10" s="233"/>
      <c r="K10" s="233"/>
      <c r="L10" s="234"/>
      <c r="M10" s="105">
        <v>5</v>
      </c>
      <c r="N10" s="225" t="s">
        <v>15</v>
      </c>
      <c r="O10" s="225"/>
      <c r="P10" s="226"/>
      <c r="Q10" s="32"/>
      <c r="R10" s="32"/>
      <c r="S10" s="28"/>
      <c r="T10" s="10"/>
      <c r="U10" s="268" t="s">
        <v>92</v>
      </c>
      <c r="V10" s="268"/>
      <c r="W10" s="268"/>
      <c r="X10" s="268"/>
      <c r="Y10" s="268"/>
      <c r="Z10" s="10"/>
      <c r="AA10" s="28"/>
      <c r="AB10" s="28"/>
      <c r="AC10" s="28"/>
      <c r="AD10" s="275" t="s">
        <v>80</v>
      </c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8"/>
      <c r="BD10" s="269" t="s">
        <v>90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70"/>
      <c r="BY10" s="270"/>
      <c r="BZ10" s="270"/>
      <c r="CA10" s="270"/>
      <c r="CB10" s="28"/>
    </row>
    <row r="11" spans="1:80" ht="6" customHeight="1" thickTop="1">
      <c r="A11" s="32"/>
      <c r="B11" s="32"/>
      <c r="C11" s="32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57"/>
      <c r="T11" s="10"/>
      <c r="U11" s="125"/>
      <c r="V11" s="125"/>
      <c r="W11" s="125"/>
      <c r="X11" s="125"/>
      <c r="Y11" s="125"/>
      <c r="Z11" s="10"/>
      <c r="AA11" s="28"/>
      <c r="AB11" s="28"/>
      <c r="AC11" s="28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28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28"/>
    </row>
    <row r="12" spans="1:80" ht="6.75" customHeight="1" thickBot="1">
      <c r="A12" s="224" t="s">
        <v>114</v>
      </c>
      <c r="B12" s="32"/>
      <c r="C12" s="254" t="s">
        <v>89</v>
      </c>
      <c r="D12" s="109"/>
      <c r="E12" s="108"/>
      <c r="F12" s="110"/>
      <c r="G12" s="110"/>
      <c r="H12" s="111"/>
      <c r="I12" s="271" t="s">
        <v>89</v>
      </c>
      <c r="J12" s="110"/>
      <c r="K12" s="110"/>
      <c r="L12" s="110"/>
      <c r="M12" s="108"/>
      <c r="N12" s="108"/>
      <c r="O12" s="108"/>
      <c r="P12" s="108"/>
      <c r="Q12" s="115"/>
      <c r="R12" s="32"/>
      <c r="S12" s="28"/>
      <c r="T12" s="10"/>
      <c r="U12" s="10"/>
      <c r="V12" s="10"/>
      <c r="W12" s="10"/>
      <c r="X12" s="10"/>
      <c r="Y12" s="10"/>
      <c r="Z12" s="10"/>
      <c r="AA12" s="28"/>
      <c r="AB12" s="28"/>
      <c r="AC12" s="28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15.75" customHeight="1" thickBot="1">
      <c r="A13" s="224"/>
      <c r="B13" s="235">
        <v>2019</v>
      </c>
      <c r="C13" s="255"/>
      <c r="D13" s="32"/>
      <c r="E13" s="227" t="s">
        <v>82</v>
      </c>
      <c r="F13" s="228"/>
      <c r="G13" s="229"/>
      <c r="H13" s="112"/>
      <c r="I13" s="272"/>
      <c r="J13" s="32"/>
      <c r="K13" s="32"/>
      <c r="L13" s="32"/>
      <c r="M13" s="227" t="s">
        <v>82</v>
      </c>
      <c r="N13" s="228"/>
      <c r="O13" s="229"/>
      <c r="P13" s="32"/>
      <c r="Q13" s="112"/>
      <c r="R13" s="32"/>
      <c r="S13" s="28"/>
      <c r="T13" s="245" t="s">
        <v>48</v>
      </c>
      <c r="U13" s="246"/>
      <c r="V13" s="247"/>
      <c r="W13" s="245" t="s">
        <v>44</v>
      </c>
      <c r="X13" s="246"/>
      <c r="Y13" s="246"/>
      <c r="Z13" s="247"/>
      <c r="AA13" s="28"/>
      <c r="AB13" s="28"/>
      <c r="AC13" s="28"/>
      <c r="AD13" s="236" t="str">
        <f>W47</f>
        <v>LONGWY</v>
      </c>
      <c r="AE13" s="237"/>
      <c r="AF13" s="237"/>
      <c r="AG13" s="237"/>
      <c r="AH13" s="238"/>
      <c r="AI13" s="236" t="str">
        <f>W49</f>
        <v>PULNOY</v>
      </c>
      <c r="AJ13" s="237"/>
      <c r="AK13" s="237"/>
      <c r="AL13" s="237"/>
      <c r="AM13" s="238"/>
      <c r="AN13" s="236" t="str">
        <f>W51</f>
        <v>SARREBOURG</v>
      </c>
      <c r="AO13" s="237"/>
      <c r="AP13" s="237"/>
      <c r="AQ13" s="237"/>
      <c r="AR13" s="238"/>
      <c r="AS13" s="236" t="str">
        <f>W53</f>
        <v>VERDUN</v>
      </c>
      <c r="AT13" s="237"/>
      <c r="AU13" s="237"/>
      <c r="AV13" s="237"/>
      <c r="AW13" s="238"/>
      <c r="AX13" s="236" t="str">
        <f>W55</f>
        <v>VITTEL ERMITAGE</v>
      </c>
      <c r="AY13" s="237"/>
      <c r="AZ13" s="237"/>
      <c r="BA13" s="237"/>
      <c r="BB13" s="238"/>
      <c r="BC13" s="28"/>
      <c r="BD13" s="236" t="str">
        <f>AD13</f>
        <v>LONGWY</v>
      </c>
      <c r="BE13" s="237"/>
      <c r="BF13" s="237"/>
      <c r="BG13" s="237"/>
      <c r="BH13" s="238"/>
      <c r="BI13" s="236" t="str">
        <f t="shared" ref="BI13" si="0">AI13</f>
        <v>PULNOY</v>
      </c>
      <c r="BJ13" s="237"/>
      <c r="BK13" s="237"/>
      <c r="BL13" s="237"/>
      <c r="BM13" s="238"/>
      <c r="BN13" s="236" t="str">
        <f t="shared" ref="BN13" si="1">AN13</f>
        <v>SARREBOURG</v>
      </c>
      <c r="BO13" s="237"/>
      <c r="BP13" s="237"/>
      <c r="BQ13" s="237"/>
      <c r="BR13" s="238"/>
      <c r="BS13" s="236" t="str">
        <f t="shared" ref="BS13" si="2">AS13</f>
        <v>VERDUN</v>
      </c>
      <c r="BT13" s="237"/>
      <c r="BU13" s="237"/>
      <c r="BV13" s="237"/>
      <c r="BW13" s="238"/>
      <c r="BX13" s="236" t="str">
        <f t="shared" ref="BX13" si="3">AX13</f>
        <v>VITTEL ERMITAGE</v>
      </c>
      <c r="BY13" s="237"/>
      <c r="BZ13" s="237"/>
      <c r="CA13" s="237"/>
      <c r="CB13" s="238"/>
    </row>
    <row r="14" spans="1:80" ht="3.9" customHeight="1" thickBot="1">
      <c r="A14" s="224"/>
      <c r="B14" s="235"/>
      <c r="C14" s="255"/>
      <c r="D14" s="32"/>
      <c r="E14" s="36"/>
      <c r="F14" s="36"/>
      <c r="G14" s="36"/>
      <c r="H14" s="112"/>
      <c r="I14" s="272"/>
      <c r="J14" s="32"/>
      <c r="K14" s="32"/>
      <c r="L14" s="32"/>
      <c r="M14" s="33"/>
      <c r="N14" s="33"/>
      <c r="O14" s="33"/>
      <c r="P14" s="32"/>
      <c r="Q14" s="112"/>
      <c r="R14" s="32"/>
      <c r="S14" s="28"/>
      <c r="T14" s="30"/>
      <c r="U14" s="25"/>
      <c r="V14" s="31"/>
      <c r="W14" s="30"/>
      <c r="X14" s="25"/>
      <c r="Y14" s="25"/>
      <c r="Z14" s="31"/>
      <c r="AA14" s="28"/>
      <c r="AB14" s="28"/>
      <c r="AC14" s="28"/>
      <c r="AD14" s="44"/>
      <c r="AE14" s="44"/>
      <c r="AF14" s="44"/>
      <c r="AG14" s="44"/>
      <c r="AH14" s="44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4"/>
      <c r="AY14" s="44"/>
      <c r="AZ14" s="44"/>
      <c r="BA14" s="44"/>
      <c r="BB14" s="44"/>
      <c r="BC14" s="28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ht="18" customHeight="1" thickBot="1">
      <c r="A15" s="224"/>
      <c r="B15" s="235"/>
      <c r="C15" s="256"/>
      <c r="D15" s="113" t="s">
        <v>79</v>
      </c>
      <c r="E15" s="113" t="s">
        <v>41</v>
      </c>
      <c r="F15" s="113" t="s">
        <v>40</v>
      </c>
      <c r="G15" s="113" t="s">
        <v>43</v>
      </c>
      <c r="H15" s="114" t="s">
        <v>39</v>
      </c>
      <c r="I15" s="273"/>
      <c r="J15" s="230" t="s">
        <v>81</v>
      </c>
      <c r="K15" s="230"/>
      <c r="L15" s="230"/>
      <c r="M15" s="113" t="s">
        <v>41</v>
      </c>
      <c r="N15" s="113" t="s">
        <v>40</v>
      </c>
      <c r="O15" s="113" t="s">
        <v>43</v>
      </c>
      <c r="P15" s="116" t="s">
        <v>39</v>
      </c>
      <c r="Q15" s="117"/>
      <c r="R15" s="32"/>
      <c r="S15" s="28"/>
      <c r="T15" s="11" t="s">
        <v>45</v>
      </c>
      <c r="U15" s="12" t="s">
        <v>46</v>
      </c>
      <c r="V15" s="13" t="s">
        <v>47</v>
      </c>
      <c r="W15" s="11" t="s">
        <v>45</v>
      </c>
      <c r="X15" s="12" t="s">
        <v>46</v>
      </c>
      <c r="Y15" s="12" t="s">
        <v>47</v>
      </c>
      <c r="Z15" s="13" t="s">
        <v>49</v>
      </c>
      <c r="AA15" s="28"/>
      <c r="AB15" s="28"/>
      <c r="AC15" s="28"/>
      <c r="AD15" s="46" t="s">
        <v>36</v>
      </c>
      <c r="AE15" s="95" t="s">
        <v>113</v>
      </c>
      <c r="AF15" s="97" t="s">
        <v>45</v>
      </c>
      <c r="AG15" s="97" t="s">
        <v>46</v>
      </c>
      <c r="AH15" s="47" t="s">
        <v>85</v>
      </c>
      <c r="AI15" s="46" t="s">
        <v>36</v>
      </c>
      <c r="AJ15" s="95" t="s">
        <v>113</v>
      </c>
      <c r="AK15" s="97" t="s">
        <v>45</v>
      </c>
      <c r="AL15" s="97" t="s">
        <v>46</v>
      </c>
      <c r="AM15" s="47" t="s">
        <v>85</v>
      </c>
      <c r="AN15" s="46" t="s">
        <v>36</v>
      </c>
      <c r="AO15" s="95" t="s">
        <v>113</v>
      </c>
      <c r="AP15" s="97" t="s">
        <v>45</v>
      </c>
      <c r="AQ15" s="97" t="s">
        <v>46</v>
      </c>
      <c r="AR15" s="47" t="s">
        <v>85</v>
      </c>
      <c r="AS15" s="46" t="s">
        <v>36</v>
      </c>
      <c r="AT15" s="95" t="s">
        <v>113</v>
      </c>
      <c r="AU15" s="97" t="s">
        <v>45</v>
      </c>
      <c r="AV15" s="97" t="s">
        <v>46</v>
      </c>
      <c r="AW15" s="47" t="s">
        <v>85</v>
      </c>
      <c r="AX15" s="46" t="s">
        <v>36</v>
      </c>
      <c r="AY15" s="95" t="s">
        <v>113</v>
      </c>
      <c r="AZ15" s="97" t="s">
        <v>45</v>
      </c>
      <c r="BA15" s="97" t="s">
        <v>46</v>
      </c>
      <c r="BB15" s="47" t="s">
        <v>85</v>
      </c>
      <c r="BC15" s="28"/>
      <c r="BD15" s="46" t="s">
        <v>36</v>
      </c>
      <c r="BE15" s="95" t="s">
        <v>113</v>
      </c>
      <c r="BF15" s="97" t="s">
        <v>45</v>
      </c>
      <c r="BG15" s="97" t="s">
        <v>46</v>
      </c>
      <c r="BH15" s="47" t="s">
        <v>85</v>
      </c>
      <c r="BI15" s="46" t="s">
        <v>36</v>
      </c>
      <c r="BJ15" s="95" t="s">
        <v>113</v>
      </c>
      <c r="BK15" s="97" t="s">
        <v>45</v>
      </c>
      <c r="BL15" s="97" t="s">
        <v>46</v>
      </c>
      <c r="BM15" s="47" t="s">
        <v>85</v>
      </c>
      <c r="BN15" s="46" t="s">
        <v>36</v>
      </c>
      <c r="BO15" s="95" t="s">
        <v>113</v>
      </c>
      <c r="BP15" s="97" t="s">
        <v>45</v>
      </c>
      <c r="BQ15" s="97" t="s">
        <v>46</v>
      </c>
      <c r="BR15" s="47" t="s">
        <v>85</v>
      </c>
      <c r="BS15" s="46" t="s">
        <v>36</v>
      </c>
      <c r="BT15" s="95" t="s">
        <v>113</v>
      </c>
      <c r="BU15" s="97" t="s">
        <v>45</v>
      </c>
      <c r="BV15" s="97" t="s">
        <v>46</v>
      </c>
      <c r="BW15" s="47" t="s">
        <v>85</v>
      </c>
      <c r="BX15" s="46" t="s">
        <v>36</v>
      </c>
      <c r="BY15" s="95" t="s">
        <v>113</v>
      </c>
      <c r="BZ15" s="97" t="s">
        <v>45</v>
      </c>
      <c r="CA15" s="97" t="s">
        <v>46</v>
      </c>
      <c r="CB15" s="47" t="s">
        <v>85</v>
      </c>
    </row>
    <row r="16" spans="1:80" ht="18" customHeight="1">
      <c r="A16" s="35">
        <v>1</v>
      </c>
      <c r="B16" s="106">
        <v>43573</v>
      </c>
      <c r="C16" s="127">
        <v>2</v>
      </c>
      <c r="D16" s="128" t="str">
        <f t="shared" ref="D16:D41" si="4">IF(C16=1,$W$47,IF(C16=2,$W$49,IF(C16=3,$W$51,IF(C16=4,$W$53,IF(C16=5,$W$55,"")))))</f>
        <v>PULNOY</v>
      </c>
      <c r="E16" s="129">
        <v>194</v>
      </c>
      <c r="F16" s="129">
        <v>256</v>
      </c>
      <c r="G16" s="108">
        <f>IF(E16&gt;0,E16+F16,"")</f>
        <v>450</v>
      </c>
      <c r="H16" s="130">
        <f>IF(E16&gt;0,T16+U16+V16,"")</f>
        <v>3</v>
      </c>
      <c r="I16" s="127">
        <v>4</v>
      </c>
      <c r="J16" s="244" t="str">
        <f t="shared" ref="J16:J41" si="5">IF(I16=1,$W$47,IF(I16=2,$W$49,IF(I16=3,$W$51,IF(I16=4,$W$53,IF(I16=5,$W$55,"")))))</f>
        <v>VERDUN</v>
      </c>
      <c r="K16" s="244"/>
      <c r="L16" s="244"/>
      <c r="M16" s="129">
        <v>87</v>
      </c>
      <c r="N16" s="27">
        <v>215</v>
      </c>
      <c r="O16" s="108">
        <f>IF(M16&gt;0,M16+N16,"")</f>
        <v>302</v>
      </c>
      <c r="P16" s="139">
        <f>IF(M16&gt;0,W16+X16+Y16+Z16,"")</f>
        <v>0</v>
      </c>
      <c r="Q16" s="115"/>
      <c r="R16" s="32"/>
      <c r="S16" s="28"/>
      <c r="T16" s="6">
        <f>IF(E16="","",IF(E16&gt;M16,1,IF(E16=M16,0.5,0)))</f>
        <v>1</v>
      </c>
      <c r="U16" s="7">
        <f>IF(F16="","",IF(F16&gt;N16,1,IF(F16=N16,0.5,0)))</f>
        <v>1</v>
      </c>
      <c r="V16" s="8">
        <f>IF(G16="","",IF(G16&gt;O16,1,IF(G16=O16,0.5,0)))</f>
        <v>1</v>
      </c>
      <c r="W16" s="6">
        <f>IF(M16="","",IF(M16&gt;E16,1,IF(M16=E16,0.5,0)))</f>
        <v>0</v>
      </c>
      <c r="X16" s="7">
        <f>IF(N16="","",IF(N16&gt;F16,1,IF(N16=F16,0.5,0)))</f>
        <v>0</v>
      </c>
      <c r="Y16" s="7">
        <f>IF(O16="","",IF(O16&gt;G16,1,IF(O16=G16,0.5,0)))</f>
        <v>0</v>
      </c>
      <c r="Z16" s="9">
        <f>IF(O16="","",IF(O16&gt;G16,1,IF(O16=G16,0.5,0)))</f>
        <v>0</v>
      </c>
      <c r="AA16" s="28"/>
      <c r="AB16" s="28"/>
      <c r="AC16" s="28"/>
      <c r="AD16" s="48">
        <v>1</v>
      </c>
      <c r="AE16" s="96">
        <f>COUNTIFS($C16,"1",$E16,"&gt;0")</f>
        <v>0</v>
      </c>
      <c r="AF16" s="49">
        <f>IF($C16=AD16,VLOOKUP(AD16,$C16:$F16,3,FALSE),0)</f>
        <v>0</v>
      </c>
      <c r="AG16" s="49">
        <f>IF($C16=AD16,VLOOKUP(AD16,$C16:$F16,4,FALSE),0)</f>
        <v>0</v>
      </c>
      <c r="AH16" s="50">
        <f>IF($C16=AD16,VLOOKUP(AD16,$C16:$H16,6,FALSE),0)</f>
        <v>0</v>
      </c>
      <c r="AI16" s="48">
        <v>2</v>
      </c>
      <c r="AJ16" s="96">
        <f>COUNTIFS($C16,"2",$E16,"&gt;0")</f>
        <v>1</v>
      </c>
      <c r="AK16" s="49">
        <f>IF($C16=AI16,VLOOKUP(AI16,$C16:$F16,3,FALSE),0)</f>
        <v>194</v>
      </c>
      <c r="AL16" s="49">
        <f>IF($C16=AI16,VLOOKUP(AI16,$C16:$F16,4,FALSE),0)</f>
        <v>256</v>
      </c>
      <c r="AM16" s="50">
        <f>IF($C16=AI16,VLOOKUP(AI16,$C16:$H16,6,FALSE),0)</f>
        <v>3</v>
      </c>
      <c r="AN16" s="48">
        <v>3</v>
      </c>
      <c r="AO16" s="96">
        <f>COUNTIFS($C16,"3",$E16,"&gt;0")</f>
        <v>0</v>
      </c>
      <c r="AP16" s="49">
        <f>IF($C16=AN16,VLOOKUP(AN16,$C16:$F16,3,FALSE),0)</f>
        <v>0</v>
      </c>
      <c r="AQ16" s="49">
        <f>IF($C16=AN16,VLOOKUP(AN16,$C16:$F16,4,FALSE),0)</f>
        <v>0</v>
      </c>
      <c r="AR16" s="50">
        <f>IF($C16=AN16,VLOOKUP(AN16,$C16:$H16,6,FALSE),0)</f>
        <v>0</v>
      </c>
      <c r="AS16" s="48">
        <v>4</v>
      </c>
      <c r="AT16" s="96">
        <f>COUNTIFS($C16,"4",$E16,"&gt;0")</f>
        <v>0</v>
      </c>
      <c r="AU16" s="49">
        <f>IF($C16=AS16,VLOOKUP(AS16,$C16:$F16,3,FALSE),0)</f>
        <v>0</v>
      </c>
      <c r="AV16" s="49">
        <f>IF($C16=AS16,VLOOKUP(AS16,$C16:$F16,4,FALSE),0)</f>
        <v>0</v>
      </c>
      <c r="AW16" s="50">
        <f>IF($C16=AS16,VLOOKUP(AS16,$C16:$H16,6,FALSE),0)</f>
        <v>0</v>
      </c>
      <c r="AX16" s="48">
        <v>5</v>
      </c>
      <c r="AY16" s="96">
        <f>COUNTIFS($C16,"5",$E16,"&gt;0")</f>
        <v>0</v>
      </c>
      <c r="AZ16" s="49">
        <f>IF($C16=AX16,VLOOKUP(AX16,$C16:$F16,3,FALSE),0)</f>
        <v>0</v>
      </c>
      <c r="BA16" s="49">
        <f>IF($C16=AX16,VLOOKUP(AX16,$C16:$F16,4,FALSE),0)</f>
        <v>0</v>
      </c>
      <c r="BB16" s="50">
        <f>IF($C16=AX16,VLOOKUP(AX16,$C16:$H16,6,FALSE),0)</f>
        <v>0</v>
      </c>
      <c r="BC16" s="28"/>
      <c r="BD16" s="147">
        <v>1</v>
      </c>
      <c r="BE16" s="148">
        <f>COUNTIFS($I16,"1",$M16,"&gt;0")</f>
        <v>0</v>
      </c>
      <c r="BF16" s="148">
        <f>IF($I16=BD16,VLOOKUP(BD16,$I16:$N16,5,FALSE),0)</f>
        <v>0</v>
      </c>
      <c r="BG16" s="148">
        <f>IF($I16=BD16,VLOOKUP(BD16,$I16:$N16,6,FALSE),0)</f>
        <v>0</v>
      </c>
      <c r="BH16" s="149">
        <f>IF($I16=BD16,VLOOKUP(BD16,$I16:$P16,8,FALSE),0)</f>
        <v>0</v>
      </c>
      <c r="BI16" s="147">
        <v>2</v>
      </c>
      <c r="BJ16" s="148">
        <f>COUNTIFS($I16,"2",$M16,"&gt;0")</f>
        <v>0</v>
      </c>
      <c r="BK16" s="148">
        <f>IF($I16=BI16,VLOOKUP(BI16,$I16:$N16,5,FALSE),0)</f>
        <v>0</v>
      </c>
      <c r="BL16" s="148">
        <f>IF($I16=BI16,VLOOKUP(BI16,$I16:$N16,6,FALSE),0)</f>
        <v>0</v>
      </c>
      <c r="BM16" s="149">
        <f>IF($I16=BI16,VLOOKUP(BI16,$I16:$P16,8,FALSE),0)</f>
        <v>0</v>
      </c>
      <c r="BN16" s="147">
        <v>3</v>
      </c>
      <c r="BO16" s="148">
        <f>COUNTIFS($I16,"3",$M16,"&gt;0")</f>
        <v>0</v>
      </c>
      <c r="BP16" s="148">
        <f>IF($I16=BN16,VLOOKUP(BN16,$I16:$N16,5,FALSE),0)</f>
        <v>0</v>
      </c>
      <c r="BQ16" s="148">
        <f>IF($I16=BN16,VLOOKUP(BN16,$I16:$N16,6,FALSE),0)</f>
        <v>0</v>
      </c>
      <c r="BR16" s="149">
        <f>IF($I16=BN16,VLOOKUP(BN16,$I16:$P16,8,FALSE),0)</f>
        <v>0</v>
      </c>
      <c r="BS16" s="147">
        <v>4</v>
      </c>
      <c r="BT16" s="148">
        <f>COUNTIFS($I16,"4",$M16,"&gt;0")</f>
        <v>1</v>
      </c>
      <c r="BU16" s="148">
        <f>IF($I16=BS16,VLOOKUP(BS16,$I16:$N16,5,FALSE),0)</f>
        <v>87</v>
      </c>
      <c r="BV16" s="148">
        <f>IF($I16=BS16,VLOOKUP(BS16,$I16:$N16,6,FALSE),0)</f>
        <v>215</v>
      </c>
      <c r="BW16" s="149">
        <f>IF($I16=BS16,VLOOKUP(BS16,$I16:$P16,8,FALSE),0)</f>
        <v>0</v>
      </c>
      <c r="BX16" s="147">
        <v>5</v>
      </c>
      <c r="BY16" s="148">
        <f>COUNTIFS($I16,"5",$M16,"&gt;0")</f>
        <v>0</v>
      </c>
      <c r="BZ16" s="148">
        <f>IF($I16=BX16,VLOOKUP(BX16,$I16:$N16,5,FALSE),0)</f>
        <v>0</v>
      </c>
      <c r="CA16" s="148">
        <f>IF($I16=BX16,VLOOKUP(BX16,$I16:$N16,6,FALSE),0)</f>
        <v>0</v>
      </c>
      <c r="CB16" s="149">
        <f>IF($I16=BX16,VLOOKUP(BX16,$I16:$P16,8,FALSE),0)</f>
        <v>0</v>
      </c>
    </row>
    <row r="17" spans="1:80" ht="18" customHeight="1">
      <c r="A17" s="35">
        <f>A16+1</f>
        <v>2</v>
      </c>
      <c r="B17" s="106">
        <v>43580</v>
      </c>
      <c r="C17" s="131">
        <v>3</v>
      </c>
      <c r="D17" s="36" t="str">
        <f t="shared" si="4"/>
        <v>SARREBOURG</v>
      </c>
      <c r="E17" s="27">
        <v>174</v>
      </c>
      <c r="F17" s="27">
        <v>281</v>
      </c>
      <c r="G17" s="32">
        <f t="shared" ref="G17:G31" si="6">IF(E17&gt;0,E17+F17,"")</f>
        <v>455</v>
      </c>
      <c r="H17" s="132">
        <f t="shared" ref="H17:H41" si="7">IF(E17&gt;0,T17+U17+V17,"")</f>
        <v>2.5</v>
      </c>
      <c r="I17" s="131">
        <v>1</v>
      </c>
      <c r="J17" s="222" t="str">
        <f t="shared" si="5"/>
        <v>LONGWY</v>
      </c>
      <c r="K17" s="222"/>
      <c r="L17" s="222"/>
      <c r="M17" s="27">
        <v>146</v>
      </c>
      <c r="N17" s="27">
        <v>281</v>
      </c>
      <c r="O17" s="32">
        <f t="shared" ref="O17:O41" si="8">IF(M17&gt;0,M17+N17,"")</f>
        <v>427</v>
      </c>
      <c r="P17" s="37">
        <f t="shared" ref="P17:P35" si="9">IF(M17&gt;0,W17+X17+Y17+Z17,"")</f>
        <v>0.5</v>
      </c>
      <c r="Q17" s="112"/>
      <c r="R17" s="32"/>
      <c r="S17" s="28"/>
      <c r="T17" s="6">
        <f t="shared" ref="T17:V41" si="10">IF(E17="","",IF(E17&gt;M17,1,IF(E17=M17,0.5,0)))</f>
        <v>1</v>
      </c>
      <c r="U17" s="7">
        <f t="shared" si="10"/>
        <v>0.5</v>
      </c>
      <c r="V17" s="8">
        <f t="shared" si="10"/>
        <v>1</v>
      </c>
      <c r="W17" s="6">
        <f t="shared" ref="W17:Y41" si="11">IF(M17="","",IF(M17&gt;E17,1,IF(M17=E17,0.5,0)))</f>
        <v>0</v>
      </c>
      <c r="X17" s="7">
        <f t="shared" si="11"/>
        <v>0.5</v>
      </c>
      <c r="Y17" s="7">
        <f t="shared" si="11"/>
        <v>0</v>
      </c>
      <c r="Z17" s="9">
        <f t="shared" ref="Z17:Z35" si="12">IF(O17="","",IF(O17&gt;G17,1,IF(O17=G17,0.5,0)))</f>
        <v>0</v>
      </c>
      <c r="AA17" s="28"/>
      <c r="AB17" s="28"/>
      <c r="AC17" s="28"/>
      <c r="AD17" s="51">
        <v>1</v>
      </c>
      <c r="AE17" s="52">
        <f>COUNTIFS($C17,"1",E17,"&gt;0")</f>
        <v>0</v>
      </c>
      <c r="AF17" s="52">
        <f t="shared" ref="AF17:AF41" si="13">IF($C17=AD17,VLOOKUP(AD17,$C17:$F17,3,FALSE),0)</f>
        <v>0</v>
      </c>
      <c r="AG17" s="52">
        <f t="shared" ref="AG17:AG41" si="14">IF($C17=AD17,VLOOKUP(AD17,$C17:$F17,4,FALSE),0)</f>
        <v>0</v>
      </c>
      <c r="AH17" s="53">
        <f t="shared" ref="AH17:AH41" si="15">IF($C17=AD17,VLOOKUP(AD17,$C17:$H17,6,FALSE),0)</f>
        <v>0</v>
      </c>
      <c r="AI17" s="51">
        <v>2</v>
      </c>
      <c r="AJ17" s="52">
        <f>COUNTIFS($C17,"2",E17,"&gt;0")</f>
        <v>0</v>
      </c>
      <c r="AK17" s="52">
        <f t="shared" ref="AK17:AK41" si="16">IF($C17=AI17,VLOOKUP(AI17,$C17:$F17,3,FALSE),0)</f>
        <v>0</v>
      </c>
      <c r="AL17" s="52">
        <f t="shared" ref="AL17:AL41" si="17">IF($C17=AI17,VLOOKUP(AI17,$C17:$F17,4,FALSE),0)</f>
        <v>0</v>
      </c>
      <c r="AM17" s="53">
        <f t="shared" ref="AM17:AM41" si="18">IF($C17=AI17,VLOOKUP(AI17,$C17:$H17,6,FALSE),0)</f>
        <v>0</v>
      </c>
      <c r="AN17" s="51">
        <v>3</v>
      </c>
      <c r="AO17" s="52">
        <f>COUNTIFS($C17,"3",E17,"&gt;0")</f>
        <v>1</v>
      </c>
      <c r="AP17" s="52">
        <f t="shared" ref="AP17:AP41" si="19">IF($C17=AN17,VLOOKUP(AN17,$C17:$F17,3,FALSE),0)</f>
        <v>174</v>
      </c>
      <c r="AQ17" s="52">
        <f t="shared" ref="AQ17:AQ41" si="20">IF($C17=AN17,VLOOKUP(AN17,$C17:$F17,4,FALSE),0)</f>
        <v>281</v>
      </c>
      <c r="AR17" s="53">
        <f t="shared" ref="AR17:AR41" si="21">IF($C17=AN17,VLOOKUP(AN17,$C17:$H17,6,FALSE),0)</f>
        <v>2.5</v>
      </c>
      <c r="AS17" s="51">
        <v>4</v>
      </c>
      <c r="AT17" s="52">
        <f>COUNTIFS($C17,"4",$E17,"&gt;0")</f>
        <v>0</v>
      </c>
      <c r="AU17" s="52">
        <f t="shared" ref="AU17:AU41" si="22">IF($C17=AS17,VLOOKUP(AS17,$C17:$F17,3,FALSE),0)</f>
        <v>0</v>
      </c>
      <c r="AV17" s="52">
        <f t="shared" ref="AV17:AV41" si="23">IF($C17=AS17,VLOOKUP(AS17,$C17:$F17,4,FALSE),0)</f>
        <v>0</v>
      </c>
      <c r="AW17" s="53">
        <f t="shared" ref="AW17:AW41" si="24">IF($C17=AS17,VLOOKUP(AS17,$C17:$H17,6,FALSE),0)</f>
        <v>0</v>
      </c>
      <c r="AX17" s="51">
        <v>5</v>
      </c>
      <c r="AY17" s="52">
        <f>COUNTIFS($C17,"5",$E17,"&gt;0")</f>
        <v>0</v>
      </c>
      <c r="AZ17" s="52">
        <f t="shared" ref="AZ17:AZ41" si="25">IF($C17=AX17,VLOOKUP(AX17,$C17:$F17,3,FALSE),0)</f>
        <v>0</v>
      </c>
      <c r="BA17" s="52">
        <f t="shared" ref="BA17:BA41" si="26">IF($C17=AX17,VLOOKUP(AX17,$C17:$F17,4,FALSE),0)</f>
        <v>0</v>
      </c>
      <c r="BB17" s="53">
        <f t="shared" ref="BB17:BB41" si="27">IF($C17=AX17,VLOOKUP(AX17,$C17:$H17,6,FALSE),0)</f>
        <v>0</v>
      </c>
      <c r="BC17" s="28"/>
      <c r="BD17" s="51">
        <v>1</v>
      </c>
      <c r="BE17" s="52">
        <f t="shared" ref="BE17:BE41" si="28">COUNTIFS($I17,"1",$M17,"&gt;0")</f>
        <v>1</v>
      </c>
      <c r="BF17" s="52">
        <f t="shared" ref="BF17:BF35" si="29">IF($I17=BD17,VLOOKUP(BD17,$I17:$N17,5,FALSE),0)</f>
        <v>146</v>
      </c>
      <c r="BG17" s="52">
        <f t="shared" ref="BG17:BG35" si="30">IF($I17=BD17,VLOOKUP(BD17,$I17:$N17,6,FALSE),0)</f>
        <v>281</v>
      </c>
      <c r="BH17" s="53">
        <f t="shared" ref="BH17:BH35" si="31">IF($I17=BD17,VLOOKUP(BD17,$I17:$P17,8,FALSE),0)</f>
        <v>0.5</v>
      </c>
      <c r="BI17" s="51">
        <v>2</v>
      </c>
      <c r="BJ17" s="52">
        <f t="shared" ref="BJ17:BJ41" si="32">COUNTIFS($I17,"2",$M17,"&gt;0")</f>
        <v>0</v>
      </c>
      <c r="BK17" s="52">
        <f t="shared" ref="BK17:BK35" si="33">IF($I17=BI17,VLOOKUP(BI17,$I17:$N17,5,FALSE),0)</f>
        <v>0</v>
      </c>
      <c r="BL17" s="52">
        <f t="shared" ref="BL17:BL35" si="34">IF($I17=BI17,VLOOKUP(BI17,$I17:$N17,6,FALSE),0)</f>
        <v>0</v>
      </c>
      <c r="BM17" s="53">
        <f t="shared" ref="BM17:BM35" si="35">IF($I17=BI17,VLOOKUP(BI17,$I17:$P17,8,FALSE),0)</f>
        <v>0</v>
      </c>
      <c r="BN17" s="51">
        <v>3</v>
      </c>
      <c r="BO17" s="52">
        <f t="shared" ref="BO17:BO41" si="36">COUNTIFS($I17,"3",$M17,"&gt;0")</f>
        <v>0</v>
      </c>
      <c r="BP17" s="52">
        <f t="shared" ref="BP17:BP35" si="37">IF($I17=BN17,VLOOKUP(BN17,$I17:$N17,5,FALSE),0)</f>
        <v>0</v>
      </c>
      <c r="BQ17" s="52">
        <f t="shared" ref="BQ17:BQ35" si="38">IF($I17=BN17,VLOOKUP(BN17,$I17:$N17,6,FALSE),0)</f>
        <v>0</v>
      </c>
      <c r="BR17" s="53">
        <f t="shared" ref="BR17:BR35" si="39">IF($I17=BN17,VLOOKUP(BN17,$I17:$P17,8,FALSE),0)</f>
        <v>0</v>
      </c>
      <c r="BS17" s="51">
        <v>4</v>
      </c>
      <c r="BT17" s="52">
        <f t="shared" ref="BT17:BT41" si="40">COUNTIFS($I17,"4",$M17,"&gt;0")</f>
        <v>0</v>
      </c>
      <c r="BU17" s="52">
        <f t="shared" ref="BU17:BU35" si="41">IF($I17=BS17,VLOOKUP(BS17,$I17:$N17,5,FALSE),0)</f>
        <v>0</v>
      </c>
      <c r="BV17" s="52">
        <f t="shared" ref="BV17:BV35" si="42">IF($I17=BS17,VLOOKUP(BS17,$I17:$N17,6,FALSE),0)</f>
        <v>0</v>
      </c>
      <c r="BW17" s="53">
        <f t="shared" ref="BW17:BW35" si="43">IF($I17=BS17,VLOOKUP(BS17,$I17:$P17,8,FALSE),0)</f>
        <v>0</v>
      </c>
      <c r="BX17" s="51">
        <v>5</v>
      </c>
      <c r="BY17" s="52">
        <f t="shared" ref="BY17:BY41" si="44">COUNTIFS($I17,"5",$M17,"&gt;0")</f>
        <v>0</v>
      </c>
      <c r="BZ17" s="52">
        <f t="shared" ref="BZ17:BZ35" si="45">IF($I17=BX17,VLOOKUP(BX17,$I17:$N17,5,FALSE),0)</f>
        <v>0</v>
      </c>
      <c r="CA17" s="52">
        <f t="shared" ref="CA17:CA35" si="46">IF($I17=BX17,VLOOKUP(BX17,$I17:$N17,6,FALSE),0)</f>
        <v>0</v>
      </c>
      <c r="CB17" s="53">
        <f t="shared" ref="CB17:CB35" si="47">IF($I17=BX17,VLOOKUP(BX17,$I17:$P17,8,FALSE),0)</f>
        <v>0</v>
      </c>
    </row>
    <row r="18" spans="1:80" ht="18" customHeight="1">
      <c r="A18" s="35">
        <f t="shared" ref="A18:A41" si="48">A17+1</f>
        <v>3</v>
      </c>
      <c r="B18" s="106"/>
      <c r="C18" s="131"/>
      <c r="D18" s="36" t="str">
        <f t="shared" si="4"/>
        <v/>
      </c>
      <c r="E18" s="27"/>
      <c r="F18" s="27"/>
      <c r="G18" s="32" t="str">
        <f t="shared" si="6"/>
        <v/>
      </c>
      <c r="H18" s="132" t="str">
        <f t="shared" si="7"/>
        <v/>
      </c>
      <c r="I18" s="131"/>
      <c r="J18" s="222" t="str">
        <f t="shared" si="5"/>
        <v/>
      </c>
      <c r="K18" s="222"/>
      <c r="L18" s="222"/>
      <c r="M18" s="27"/>
      <c r="N18" s="27"/>
      <c r="O18" s="32" t="str">
        <f t="shared" si="8"/>
        <v/>
      </c>
      <c r="P18" s="37" t="str">
        <f t="shared" si="9"/>
        <v/>
      </c>
      <c r="Q18" s="112"/>
      <c r="R18" s="32"/>
      <c r="S18" s="28"/>
      <c r="T18" s="6" t="str">
        <f t="shared" si="10"/>
        <v/>
      </c>
      <c r="U18" s="7" t="str">
        <f t="shared" si="10"/>
        <v/>
      </c>
      <c r="V18" s="8" t="str">
        <f t="shared" si="10"/>
        <v/>
      </c>
      <c r="W18" s="6" t="str">
        <f t="shared" si="11"/>
        <v/>
      </c>
      <c r="X18" s="7" t="str">
        <f t="shared" si="11"/>
        <v/>
      </c>
      <c r="Y18" s="7" t="str">
        <f t="shared" si="11"/>
        <v/>
      </c>
      <c r="Z18" s="9" t="str">
        <f t="shared" si="12"/>
        <v/>
      </c>
      <c r="AA18" s="28"/>
      <c r="AB18" s="28"/>
      <c r="AC18" s="28"/>
      <c r="AD18" s="51">
        <v>1</v>
      </c>
      <c r="AE18" s="52">
        <f t="shared" ref="AE18:AE40" si="49">COUNTIFS($C18,"1",E18,"&gt;0")</f>
        <v>0</v>
      </c>
      <c r="AF18" s="52">
        <f t="shared" si="13"/>
        <v>0</v>
      </c>
      <c r="AG18" s="52">
        <f t="shared" si="14"/>
        <v>0</v>
      </c>
      <c r="AH18" s="53">
        <f t="shared" si="15"/>
        <v>0</v>
      </c>
      <c r="AI18" s="51">
        <v>2</v>
      </c>
      <c r="AJ18" s="52">
        <f t="shared" ref="AJ18:AJ35" si="50">COUNTIFS($C18,"2",E18,"&gt;0")</f>
        <v>0</v>
      </c>
      <c r="AK18" s="52">
        <f t="shared" si="16"/>
        <v>0</v>
      </c>
      <c r="AL18" s="52">
        <f t="shared" si="17"/>
        <v>0</v>
      </c>
      <c r="AM18" s="53">
        <f t="shared" si="18"/>
        <v>0</v>
      </c>
      <c r="AN18" s="51">
        <v>3</v>
      </c>
      <c r="AO18" s="52">
        <f>COUNTIFS($C18,"3",E18,"&gt;0")</f>
        <v>0</v>
      </c>
      <c r="AP18" s="52">
        <f t="shared" si="19"/>
        <v>0</v>
      </c>
      <c r="AQ18" s="52">
        <f t="shared" si="20"/>
        <v>0</v>
      </c>
      <c r="AR18" s="53">
        <f t="shared" si="21"/>
        <v>0</v>
      </c>
      <c r="AS18" s="51">
        <v>4</v>
      </c>
      <c r="AT18" s="52">
        <f t="shared" ref="AT18:AT41" si="51">COUNTIFS($C18,"4",$E18,"&gt;0")</f>
        <v>0</v>
      </c>
      <c r="AU18" s="52">
        <f t="shared" si="22"/>
        <v>0</v>
      </c>
      <c r="AV18" s="52">
        <f t="shared" si="23"/>
        <v>0</v>
      </c>
      <c r="AW18" s="53">
        <f t="shared" si="24"/>
        <v>0</v>
      </c>
      <c r="AX18" s="51">
        <v>5</v>
      </c>
      <c r="AY18" s="52">
        <f t="shared" ref="AY18:AY35" si="52">COUNTIFS($C18,"5",$E18,"&gt;0")</f>
        <v>0</v>
      </c>
      <c r="AZ18" s="52">
        <f t="shared" si="25"/>
        <v>0</v>
      </c>
      <c r="BA18" s="52">
        <f t="shared" si="26"/>
        <v>0</v>
      </c>
      <c r="BB18" s="53">
        <f t="shared" si="27"/>
        <v>0</v>
      </c>
      <c r="BC18" s="28"/>
      <c r="BD18" s="51">
        <v>1</v>
      </c>
      <c r="BE18" s="52">
        <f t="shared" si="28"/>
        <v>0</v>
      </c>
      <c r="BF18" s="52">
        <f t="shared" si="29"/>
        <v>0</v>
      </c>
      <c r="BG18" s="52">
        <f t="shared" si="30"/>
        <v>0</v>
      </c>
      <c r="BH18" s="53">
        <f t="shared" si="31"/>
        <v>0</v>
      </c>
      <c r="BI18" s="51">
        <v>2</v>
      </c>
      <c r="BJ18" s="52">
        <f t="shared" si="32"/>
        <v>0</v>
      </c>
      <c r="BK18" s="52">
        <f t="shared" si="33"/>
        <v>0</v>
      </c>
      <c r="BL18" s="52">
        <f t="shared" si="34"/>
        <v>0</v>
      </c>
      <c r="BM18" s="53">
        <f t="shared" si="35"/>
        <v>0</v>
      </c>
      <c r="BN18" s="51">
        <v>3</v>
      </c>
      <c r="BO18" s="52">
        <f t="shared" si="36"/>
        <v>0</v>
      </c>
      <c r="BP18" s="52">
        <f t="shared" si="37"/>
        <v>0</v>
      </c>
      <c r="BQ18" s="52">
        <f t="shared" si="38"/>
        <v>0</v>
      </c>
      <c r="BR18" s="53">
        <f t="shared" si="39"/>
        <v>0</v>
      </c>
      <c r="BS18" s="51">
        <v>4</v>
      </c>
      <c r="BT18" s="52">
        <f t="shared" si="40"/>
        <v>0</v>
      </c>
      <c r="BU18" s="52">
        <f t="shared" si="41"/>
        <v>0</v>
      </c>
      <c r="BV18" s="52">
        <f t="shared" si="42"/>
        <v>0</v>
      </c>
      <c r="BW18" s="53">
        <f t="shared" si="43"/>
        <v>0</v>
      </c>
      <c r="BX18" s="51">
        <v>5</v>
      </c>
      <c r="BY18" s="52">
        <f t="shared" si="44"/>
        <v>0</v>
      </c>
      <c r="BZ18" s="52">
        <f t="shared" si="45"/>
        <v>0</v>
      </c>
      <c r="CA18" s="52">
        <f t="shared" si="46"/>
        <v>0</v>
      </c>
      <c r="CB18" s="53">
        <f t="shared" si="47"/>
        <v>0</v>
      </c>
    </row>
    <row r="19" spans="1:80" ht="18" customHeight="1">
      <c r="A19" s="35">
        <f t="shared" si="48"/>
        <v>4</v>
      </c>
      <c r="B19" s="106"/>
      <c r="C19" s="131"/>
      <c r="D19" s="36" t="str">
        <f t="shared" si="4"/>
        <v/>
      </c>
      <c r="E19" s="27"/>
      <c r="F19" s="27"/>
      <c r="G19" s="32" t="str">
        <f t="shared" si="6"/>
        <v/>
      </c>
      <c r="H19" s="132" t="str">
        <f t="shared" si="7"/>
        <v/>
      </c>
      <c r="I19" s="131"/>
      <c r="J19" s="222" t="str">
        <f t="shared" si="5"/>
        <v/>
      </c>
      <c r="K19" s="222"/>
      <c r="L19" s="222"/>
      <c r="M19" s="27"/>
      <c r="N19" s="27"/>
      <c r="O19" s="32" t="str">
        <f t="shared" si="8"/>
        <v/>
      </c>
      <c r="P19" s="37" t="str">
        <f t="shared" si="9"/>
        <v/>
      </c>
      <c r="Q19" s="112"/>
      <c r="R19" s="32"/>
      <c r="S19" s="28"/>
      <c r="T19" s="6" t="str">
        <f t="shared" si="10"/>
        <v/>
      </c>
      <c r="U19" s="7" t="str">
        <f t="shared" si="10"/>
        <v/>
      </c>
      <c r="V19" s="8" t="str">
        <f t="shared" si="10"/>
        <v/>
      </c>
      <c r="W19" s="6" t="str">
        <f t="shared" si="11"/>
        <v/>
      </c>
      <c r="X19" s="7" t="str">
        <f t="shared" si="11"/>
        <v/>
      </c>
      <c r="Y19" s="7" t="str">
        <f t="shared" si="11"/>
        <v/>
      </c>
      <c r="Z19" s="9" t="str">
        <f t="shared" si="12"/>
        <v/>
      </c>
      <c r="AA19" s="28"/>
      <c r="AB19" s="28"/>
      <c r="AC19" s="28"/>
      <c r="AD19" s="51">
        <v>1</v>
      </c>
      <c r="AE19" s="52">
        <f t="shared" si="49"/>
        <v>0</v>
      </c>
      <c r="AF19" s="52">
        <f t="shared" si="13"/>
        <v>0</v>
      </c>
      <c r="AG19" s="52">
        <f t="shared" si="14"/>
        <v>0</v>
      </c>
      <c r="AH19" s="53">
        <f t="shared" si="15"/>
        <v>0</v>
      </c>
      <c r="AI19" s="51">
        <v>2</v>
      </c>
      <c r="AJ19" s="52">
        <f t="shared" si="50"/>
        <v>0</v>
      </c>
      <c r="AK19" s="52">
        <f>IF($C19=AI19,VLOOKUP(AI19,$C19:$F19,3,FALSE),0)</f>
        <v>0</v>
      </c>
      <c r="AL19" s="52">
        <f t="shared" si="17"/>
        <v>0</v>
      </c>
      <c r="AM19" s="53">
        <f t="shared" si="18"/>
        <v>0</v>
      </c>
      <c r="AN19" s="51">
        <v>3</v>
      </c>
      <c r="AO19" s="52">
        <f t="shared" ref="AO19:AO41" si="53">COUNTIFS($C19,"3",E19,"&gt;0")</f>
        <v>0</v>
      </c>
      <c r="AP19" s="52">
        <f t="shared" si="19"/>
        <v>0</v>
      </c>
      <c r="AQ19" s="52">
        <f t="shared" si="20"/>
        <v>0</v>
      </c>
      <c r="AR19" s="53">
        <f t="shared" si="21"/>
        <v>0</v>
      </c>
      <c r="AS19" s="51">
        <v>4</v>
      </c>
      <c r="AT19" s="52">
        <f t="shared" si="51"/>
        <v>0</v>
      </c>
      <c r="AU19" s="52">
        <f t="shared" si="22"/>
        <v>0</v>
      </c>
      <c r="AV19" s="52">
        <f t="shared" si="23"/>
        <v>0</v>
      </c>
      <c r="AW19" s="53">
        <f t="shared" si="24"/>
        <v>0</v>
      </c>
      <c r="AX19" s="51">
        <v>5</v>
      </c>
      <c r="AY19" s="52">
        <f t="shared" si="52"/>
        <v>0</v>
      </c>
      <c r="AZ19" s="52">
        <f t="shared" si="25"/>
        <v>0</v>
      </c>
      <c r="BA19" s="52">
        <f t="shared" si="26"/>
        <v>0</v>
      </c>
      <c r="BB19" s="53">
        <f t="shared" si="27"/>
        <v>0</v>
      </c>
      <c r="BC19" s="28"/>
      <c r="BD19" s="51">
        <v>1</v>
      </c>
      <c r="BE19" s="52">
        <f t="shared" si="28"/>
        <v>0</v>
      </c>
      <c r="BF19" s="52">
        <f t="shared" si="29"/>
        <v>0</v>
      </c>
      <c r="BG19" s="52">
        <f t="shared" si="30"/>
        <v>0</v>
      </c>
      <c r="BH19" s="53">
        <f t="shared" si="31"/>
        <v>0</v>
      </c>
      <c r="BI19" s="51">
        <v>2</v>
      </c>
      <c r="BJ19" s="52">
        <f t="shared" si="32"/>
        <v>0</v>
      </c>
      <c r="BK19" s="52">
        <f t="shared" si="33"/>
        <v>0</v>
      </c>
      <c r="BL19" s="52">
        <f t="shared" si="34"/>
        <v>0</v>
      </c>
      <c r="BM19" s="53">
        <f t="shared" si="35"/>
        <v>0</v>
      </c>
      <c r="BN19" s="51">
        <v>3</v>
      </c>
      <c r="BO19" s="52">
        <f t="shared" si="36"/>
        <v>0</v>
      </c>
      <c r="BP19" s="52">
        <f t="shared" si="37"/>
        <v>0</v>
      </c>
      <c r="BQ19" s="52">
        <f t="shared" si="38"/>
        <v>0</v>
      </c>
      <c r="BR19" s="53">
        <f t="shared" si="39"/>
        <v>0</v>
      </c>
      <c r="BS19" s="51">
        <v>4</v>
      </c>
      <c r="BT19" s="52">
        <f t="shared" si="40"/>
        <v>0</v>
      </c>
      <c r="BU19" s="52">
        <f t="shared" si="41"/>
        <v>0</v>
      </c>
      <c r="BV19" s="52">
        <f t="shared" si="42"/>
        <v>0</v>
      </c>
      <c r="BW19" s="53">
        <f t="shared" si="43"/>
        <v>0</v>
      </c>
      <c r="BX19" s="51">
        <v>5</v>
      </c>
      <c r="BY19" s="52">
        <f t="shared" si="44"/>
        <v>0</v>
      </c>
      <c r="BZ19" s="52">
        <f t="shared" si="45"/>
        <v>0</v>
      </c>
      <c r="CA19" s="52">
        <f t="shared" si="46"/>
        <v>0</v>
      </c>
      <c r="CB19" s="53">
        <f t="shared" si="47"/>
        <v>0</v>
      </c>
    </row>
    <row r="20" spans="1:80" ht="18" customHeight="1">
      <c r="A20" s="35">
        <f>A19+1</f>
        <v>5</v>
      </c>
      <c r="B20" s="106"/>
      <c r="C20" s="131"/>
      <c r="D20" s="36" t="str">
        <f t="shared" si="4"/>
        <v/>
      </c>
      <c r="E20" s="27"/>
      <c r="F20" s="27"/>
      <c r="G20" s="32" t="str">
        <f t="shared" si="6"/>
        <v/>
      </c>
      <c r="H20" s="132" t="str">
        <f t="shared" si="7"/>
        <v/>
      </c>
      <c r="I20" s="131"/>
      <c r="J20" s="222" t="str">
        <f t="shared" si="5"/>
        <v/>
      </c>
      <c r="K20" s="222"/>
      <c r="L20" s="222"/>
      <c r="M20" s="27"/>
      <c r="N20" s="27"/>
      <c r="O20" s="32" t="str">
        <f t="shared" si="8"/>
        <v/>
      </c>
      <c r="P20" s="37" t="str">
        <f t="shared" si="9"/>
        <v/>
      </c>
      <c r="Q20" s="112"/>
      <c r="R20" s="32"/>
      <c r="S20" s="28"/>
      <c r="T20" s="6" t="str">
        <f t="shared" si="10"/>
        <v/>
      </c>
      <c r="U20" s="7" t="str">
        <f t="shared" si="10"/>
        <v/>
      </c>
      <c r="V20" s="8" t="str">
        <f t="shared" si="10"/>
        <v/>
      </c>
      <c r="W20" s="6" t="str">
        <f t="shared" si="11"/>
        <v/>
      </c>
      <c r="X20" s="7" t="str">
        <f t="shared" si="11"/>
        <v/>
      </c>
      <c r="Y20" s="7" t="str">
        <f t="shared" si="11"/>
        <v/>
      </c>
      <c r="Z20" s="9" t="str">
        <f t="shared" si="12"/>
        <v/>
      </c>
      <c r="AA20" s="28"/>
      <c r="AB20" s="28"/>
      <c r="AC20" s="28"/>
      <c r="AD20" s="51">
        <v>1</v>
      </c>
      <c r="AE20" s="52">
        <f t="shared" si="49"/>
        <v>0</v>
      </c>
      <c r="AF20" s="52">
        <f t="shared" si="13"/>
        <v>0</v>
      </c>
      <c r="AG20" s="52">
        <f t="shared" si="14"/>
        <v>0</v>
      </c>
      <c r="AH20" s="53">
        <f t="shared" si="15"/>
        <v>0</v>
      </c>
      <c r="AI20" s="51">
        <v>2</v>
      </c>
      <c r="AJ20" s="52">
        <f t="shared" si="50"/>
        <v>0</v>
      </c>
      <c r="AK20" s="52">
        <f t="shared" si="16"/>
        <v>0</v>
      </c>
      <c r="AL20" s="52">
        <f t="shared" si="17"/>
        <v>0</v>
      </c>
      <c r="AM20" s="53">
        <f t="shared" si="18"/>
        <v>0</v>
      </c>
      <c r="AN20" s="51">
        <v>3</v>
      </c>
      <c r="AO20" s="52">
        <f t="shared" si="53"/>
        <v>0</v>
      </c>
      <c r="AP20" s="52">
        <f t="shared" si="19"/>
        <v>0</v>
      </c>
      <c r="AQ20" s="52">
        <f t="shared" si="20"/>
        <v>0</v>
      </c>
      <c r="AR20" s="53">
        <f t="shared" si="21"/>
        <v>0</v>
      </c>
      <c r="AS20" s="51">
        <v>4</v>
      </c>
      <c r="AT20" s="52">
        <f t="shared" si="51"/>
        <v>0</v>
      </c>
      <c r="AU20" s="52">
        <f t="shared" si="22"/>
        <v>0</v>
      </c>
      <c r="AV20" s="52">
        <f t="shared" si="23"/>
        <v>0</v>
      </c>
      <c r="AW20" s="53">
        <f t="shared" si="24"/>
        <v>0</v>
      </c>
      <c r="AX20" s="51">
        <v>5</v>
      </c>
      <c r="AY20" s="52">
        <f t="shared" si="52"/>
        <v>0</v>
      </c>
      <c r="AZ20" s="52">
        <f t="shared" si="25"/>
        <v>0</v>
      </c>
      <c r="BA20" s="52">
        <f t="shared" si="26"/>
        <v>0</v>
      </c>
      <c r="BB20" s="53">
        <f t="shared" si="27"/>
        <v>0</v>
      </c>
      <c r="BC20" s="28"/>
      <c r="BD20" s="51">
        <v>1</v>
      </c>
      <c r="BE20" s="52">
        <f t="shared" si="28"/>
        <v>0</v>
      </c>
      <c r="BF20" s="52">
        <f t="shared" si="29"/>
        <v>0</v>
      </c>
      <c r="BG20" s="52">
        <f t="shared" si="30"/>
        <v>0</v>
      </c>
      <c r="BH20" s="53">
        <f t="shared" si="31"/>
        <v>0</v>
      </c>
      <c r="BI20" s="51">
        <v>2</v>
      </c>
      <c r="BJ20" s="52">
        <f t="shared" si="32"/>
        <v>0</v>
      </c>
      <c r="BK20" s="52">
        <f t="shared" si="33"/>
        <v>0</v>
      </c>
      <c r="BL20" s="52">
        <f t="shared" si="34"/>
        <v>0</v>
      </c>
      <c r="BM20" s="53">
        <f t="shared" si="35"/>
        <v>0</v>
      </c>
      <c r="BN20" s="51">
        <v>3</v>
      </c>
      <c r="BO20" s="52">
        <f t="shared" si="36"/>
        <v>0</v>
      </c>
      <c r="BP20" s="52">
        <f t="shared" si="37"/>
        <v>0</v>
      </c>
      <c r="BQ20" s="52">
        <f t="shared" si="38"/>
        <v>0</v>
      </c>
      <c r="BR20" s="53">
        <f t="shared" si="39"/>
        <v>0</v>
      </c>
      <c r="BS20" s="51">
        <v>4</v>
      </c>
      <c r="BT20" s="52">
        <f t="shared" si="40"/>
        <v>0</v>
      </c>
      <c r="BU20" s="52">
        <f t="shared" si="41"/>
        <v>0</v>
      </c>
      <c r="BV20" s="52">
        <f t="shared" si="42"/>
        <v>0</v>
      </c>
      <c r="BW20" s="53">
        <f t="shared" si="43"/>
        <v>0</v>
      </c>
      <c r="BX20" s="51">
        <v>5</v>
      </c>
      <c r="BY20" s="52">
        <f t="shared" si="44"/>
        <v>0</v>
      </c>
      <c r="BZ20" s="52">
        <f t="shared" si="45"/>
        <v>0</v>
      </c>
      <c r="CA20" s="52">
        <f t="shared" si="46"/>
        <v>0</v>
      </c>
      <c r="CB20" s="53">
        <f t="shared" si="47"/>
        <v>0</v>
      </c>
    </row>
    <row r="21" spans="1:80" ht="18" customHeight="1">
      <c r="A21" s="35">
        <f t="shared" si="48"/>
        <v>6</v>
      </c>
      <c r="B21" s="106"/>
      <c r="C21" s="131"/>
      <c r="D21" s="36" t="str">
        <f t="shared" si="4"/>
        <v/>
      </c>
      <c r="E21" s="27"/>
      <c r="F21" s="27"/>
      <c r="G21" s="32" t="str">
        <f t="shared" si="6"/>
        <v/>
      </c>
      <c r="H21" s="132" t="str">
        <f t="shared" si="7"/>
        <v/>
      </c>
      <c r="I21" s="131"/>
      <c r="J21" s="222" t="str">
        <f t="shared" si="5"/>
        <v/>
      </c>
      <c r="K21" s="222"/>
      <c r="L21" s="222"/>
      <c r="M21" s="27"/>
      <c r="N21" s="27"/>
      <c r="O21" s="32" t="str">
        <f t="shared" si="8"/>
        <v/>
      </c>
      <c r="P21" s="37" t="str">
        <f t="shared" si="9"/>
        <v/>
      </c>
      <c r="Q21" s="112"/>
      <c r="R21" s="32"/>
      <c r="S21" s="28"/>
      <c r="T21" s="6" t="str">
        <f t="shared" si="10"/>
        <v/>
      </c>
      <c r="U21" s="7" t="str">
        <f t="shared" si="10"/>
        <v/>
      </c>
      <c r="V21" s="8" t="str">
        <f t="shared" si="10"/>
        <v/>
      </c>
      <c r="W21" s="6" t="str">
        <f t="shared" si="11"/>
        <v/>
      </c>
      <c r="X21" s="7" t="str">
        <f t="shared" si="11"/>
        <v/>
      </c>
      <c r="Y21" s="7" t="str">
        <f t="shared" si="11"/>
        <v/>
      </c>
      <c r="Z21" s="9" t="str">
        <f t="shared" si="12"/>
        <v/>
      </c>
      <c r="AA21" s="28"/>
      <c r="AB21" s="28"/>
      <c r="AC21" s="28"/>
      <c r="AD21" s="51">
        <v>1</v>
      </c>
      <c r="AE21" s="52">
        <f t="shared" si="49"/>
        <v>0</v>
      </c>
      <c r="AF21" s="52">
        <f t="shared" si="13"/>
        <v>0</v>
      </c>
      <c r="AG21" s="52">
        <f t="shared" si="14"/>
        <v>0</v>
      </c>
      <c r="AH21" s="53">
        <f t="shared" si="15"/>
        <v>0</v>
      </c>
      <c r="AI21" s="51">
        <v>2</v>
      </c>
      <c r="AJ21" s="52">
        <f t="shared" si="50"/>
        <v>0</v>
      </c>
      <c r="AK21" s="52">
        <f>IF($C21=AI21,VLOOKUP(AI21,$C21:$F21,3,FALSE),0)</f>
        <v>0</v>
      </c>
      <c r="AL21" s="52">
        <f t="shared" si="17"/>
        <v>0</v>
      </c>
      <c r="AM21" s="53">
        <f t="shared" si="18"/>
        <v>0</v>
      </c>
      <c r="AN21" s="51">
        <v>3</v>
      </c>
      <c r="AO21" s="52">
        <f t="shared" si="53"/>
        <v>0</v>
      </c>
      <c r="AP21" s="52">
        <f t="shared" si="19"/>
        <v>0</v>
      </c>
      <c r="AQ21" s="52">
        <f t="shared" si="20"/>
        <v>0</v>
      </c>
      <c r="AR21" s="53">
        <f t="shared" si="21"/>
        <v>0</v>
      </c>
      <c r="AS21" s="51">
        <v>4</v>
      </c>
      <c r="AT21" s="52">
        <f t="shared" si="51"/>
        <v>0</v>
      </c>
      <c r="AU21" s="52">
        <f t="shared" si="22"/>
        <v>0</v>
      </c>
      <c r="AV21" s="52">
        <f t="shared" si="23"/>
        <v>0</v>
      </c>
      <c r="AW21" s="53">
        <f t="shared" si="24"/>
        <v>0</v>
      </c>
      <c r="AX21" s="51">
        <v>5</v>
      </c>
      <c r="AY21" s="52">
        <f t="shared" si="52"/>
        <v>0</v>
      </c>
      <c r="AZ21" s="52">
        <f t="shared" si="25"/>
        <v>0</v>
      </c>
      <c r="BA21" s="52">
        <f t="shared" si="26"/>
        <v>0</v>
      </c>
      <c r="BB21" s="53">
        <f t="shared" si="27"/>
        <v>0</v>
      </c>
      <c r="BC21" s="28"/>
      <c r="BD21" s="51">
        <v>1</v>
      </c>
      <c r="BE21" s="52">
        <f t="shared" si="28"/>
        <v>0</v>
      </c>
      <c r="BF21" s="52">
        <f t="shared" si="29"/>
        <v>0</v>
      </c>
      <c r="BG21" s="52">
        <f t="shared" si="30"/>
        <v>0</v>
      </c>
      <c r="BH21" s="53">
        <f t="shared" si="31"/>
        <v>0</v>
      </c>
      <c r="BI21" s="51">
        <v>2</v>
      </c>
      <c r="BJ21" s="52">
        <f t="shared" si="32"/>
        <v>0</v>
      </c>
      <c r="BK21" s="52">
        <f t="shared" si="33"/>
        <v>0</v>
      </c>
      <c r="BL21" s="52">
        <f t="shared" si="34"/>
        <v>0</v>
      </c>
      <c r="BM21" s="53">
        <f t="shared" si="35"/>
        <v>0</v>
      </c>
      <c r="BN21" s="51">
        <v>3</v>
      </c>
      <c r="BO21" s="52">
        <f t="shared" si="36"/>
        <v>0</v>
      </c>
      <c r="BP21" s="52">
        <f t="shared" si="37"/>
        <v>0</v>
      </c>
      <c r="BQ21" s="52">
        <f t="shared" si="38"/>
        <v>0</v>
      </c>
      <c r="BR21" s="53">
        <f t="shared" si="39"/>
        <v>0</v>
      </c>
      <c r="BS21" s="51">
        <v>4</v>
      </c>
      <c r="BT21" s="52">
        <f t="shared" si="40"/>
        <v>0</v>
      </c>
      <c r="BU21" s="52">
        <f t="shared" si="41"/>
        <v>0</v>
      </c>
      <c r="BV21" s="52">
        <f t="shared" si="42"/>
        <v>0</v>
      </c>
      <c r="BW21" s="53">
        <f t="shared" si="43"/>
        <v>0</v>
      </c>
      <c r="BX21" s="51">
        <v>5</v>
      </c>
      <c r="BY21" s="52">
        <f t="shared" si="44"/>
        <v>0</v>
      </c>
      <c r="BZ21" s="52">
        <f t="shared" si="45"/>
        <v>0</v>
      </c>
      <c r="CA21" s="52">
        <f t="shared" si="46"/>
        <v>0</v>
      </c>
      <c r="CB21" s="53">
        <f t="shared" si="47"/>
        <v>0</v>
      </c>
    </row>
    <row r="22" spans="1:80" ht="18" customHeight="1">
      <c r="A22" s="35">
        <f t="shared" si="48"/>
        <v>7</v>
      </c>
      <c r="B22" s="106"/>
      <c r="C22" s="131"/>
      <c r="D22" s="36" t="str">
        <f t="shared" si="4"/>
        <v/>
      </c>
      <c r="E22" s="27"/>
      <c r="F22" s="27"/>
      <c r="G22" s="32" t="str">
        <f t="shared" si="6"/>
        <v/>
      </c>
      <c r="H22" s="132" t="str">
        <f t="shared" si="7"/>
        <v/>
      </c>
      <c r="I22" s="131"/>
      <c r="J22" s="222" t="str">
        <f t="shared" si="5"/>
        <v/>
      </c>
      <c r="K22" s="222"/>
      <c r="L22" s="222"/>
      <c r="M22" s="27"/>
      <c r="N22" s="27"/>
      <c r="O22" s="32" t="str">
        <f t="shared" si="8"/>
        <v/>
      </c>
      <c r="P22" s="37" t="str">
        <f t="shared" si="9"/>
        <v/>
      </c>
      <c r="Q22" s="112"/>
      <c r="R22" s="32"/>
      <c r="S22" s="28"/>
      <c r="T22" s="6" t="str">
        <f t="shared" si="10"/>
        <v/>
      </c>
      <c r="U22" s="7" t="str">
        <f t="shared" si="10"/>
        <v/>
      </c>
      <c r="V22" s="8" t="str">
        <f t="shared" si="10"/>
        <v/>
      </c>
      <c r="W22" s="6" t="str">
        <f t="shared" si="11"/>
        <v/>
      </c>
      <c r="X22" s="7" t="str">
        <f t="shared" si="11"/>
        <v/>
      </c>
      <c r="Y22" s="7" t="str">
        <f t="shared" si="11"/>
        <v/>
      </c>
      <c r="Z22" s="9" t="str">
        <f t="shared" si="12"/>
        <v/>
      </c>
      <c r="AA22" s="28"/>
      <c r="AB22" s="28"/>
      <c r="AC22" s="28"/>
      <c r="AD22" s="51">
        <v>1</v>
      </c>
      <c r="AE22" s="52">
        <f t="shared" si="49"/>
        <v>0</v>
      </c>
      <c r="AF22" s="52">
        <f t="shared" si="13"/>
        <v>0</v>
      </c>
      <c r="AG22" s="52">
        <f t="shared" si="14"/>
        <v>0</v>
      </c>
      <c r="AH22" s="53">
        <f t="shared" si="15"/>
        <v>0</v>
      </c>
      <c r="AI22" s="51">
        <v>2</v>
      </c>
      <c r="AJ22" s="52">
        <f t="shared" si="50"/>
        <v>0</v>
      </c>
      <c r="AK22" s="52">
        <f t="shared" si="16"/>
        <v>0</v>
      </c>
      <c r="AL22" s="52">
        <f t="shared" si="17"/>
        <v>0</v>
      </c>
      <c r="AM22" s="53">
        <f t="shared" si="18"/>
        <v>0</v>
      </c>
      <c r="AN22" s="51">
        <v>3</v>
      </c>
      <c r="AO22" s="52">
        <f t="shared" si="53"/>
        <v>0</v>
      </c>
      <c r="AP22" s="52">
        <f t="shared" si="19"/>
        <v>0</v>
      </c>
      <c r="AQ22" s="52">
        <f t="shared" si="20"/>
        <v>0</v>
      </c>
      <c r="AR22" s="53">
        <f t="shared" si="21"/>
        <v>0</v>
      </c>
      <c r="AS22" s="51">
        <v>4</v>
      </c>
      <c r="AT22" s="52">
        <f t="shared" si="51"/>
        <v>0</v>
      </c>
      <c r="AU22" s="52">
        <f t="shared" si="22"/>
        <v>0</v>
      </c>
      <c r="AV22" s="52">
        <f t="shared" si="23"/>
        <v>0</v>
      </c>
      <c r="AW22" s="53">
        <f t="shared" si="24"/>
        <v>0</v>
      </c>
      <c r="AX22" s="51">
        <v>5</v>
      </c>
      <c r="AY22" s="52">
        <f t="shared" si="52"/>
        <v>0</v>
      </c>
      <c r="AZ22" s="52">
        <f t="shared" si="25"/>
        <v>0</v>
      </c>
      <c r="BA22" s="52">
        <f t="shared" si="26"/>
        <v>0</v>
      </c>
      <c r="BB22" s="53">
        <f t="shared" si="27"/>
        <v>0</v>
      </c>
      <c r="BC22" s="28"/>
      <c r="BD22" s="51">
        <v>1</v>
      </c>
      <c r="BE22" s="52">
        <f t="shared" si="28"/>
        <v>0</v>
      </c>
      <c r="BF22" s="52">
        <f t="shared" si="29"/>
        <v>0</v>
      </c>
      <c r="BG22" s="52">
        <f t="shared" si="30"/>
        <v>0</v>
      </c>
      <c r="BH22" s="53">
        <f t="shared" si="31"/>
        <v>0</v>
      </c>
      <c r="BI22" s="51">
        <v>2</v>
      </c>
      <c r="BJ22" s="52">
        <f t="shared" si="32"/>
        <v>0</v>
      </c>
      <c r="BK22" s="52">
        <f t="shared" si="33"/>
        <v>0</v>
      </c>
      <c r="BL22" s="52">
        <f t="shared" si="34"/>
        <v>0</v>
      </c>
      <c r="BM22" s="53">
        <f t="shared" si="35"/>
        <v>0</v>
      </c>
      <c r="BN22" s="51">
        <v>3</v>
      </c>
      <c r="BO22" s="52">
        <f t="shared" si="36"/>
        <v>0</v>
      </c>
      <c r="BP22" s="52">
        <f t="shared" si="37"/>
        <v>0</v>
      </c>
      <c r="BQ22" s="52">
        <f t="shared" si="38"/>
        <v>0</v>
      </c>
      <c r="BR22" s="53">
        <f t="shared" si="39"/>
        <v>0</v>
      </c>
      <c r="BS22" s="51">
        <v>4</v>
      </c>
      <c r="BT22" s="52">
        <f t="shared" si="40"/>
        <v>0</v>
      </c>
      <c r="BU22" s="52">
        <f t="shared" si="41"/>
        <v>0</v>
      </c>
      <c r="BV22" s="52">
        <f t="shared" si="42"/>
        <v>0</v>
      </c>
      <c r="BW22" s="53">
        <f t="shared" si="43"/>
        <v>0</v>
      </c>
      <c r="BX22" s="51">
        <v>5</v>
      </c>
      <c r="BY22" s="52">
        <f t="shared" si="44"/>
        <v>0</v>
      </c>
      <c r="BZ22" s="52">
        <f t="shared" si="45"/>
        <v>0</v>
      </c>
      <c r="CA22" s="52">
        <f t="shared" si="46"/>
        <v>0</v>
      </c>
      <c r="CB22" s="53">
        <f t="shared" si="47"/>
        <v>0</v>
      </c>
    </row>
    <row r="23" spans="1:80" ht="18" customHeight="1">
      <c r="A23" s="35">
        <f t="shared" si="48"/>
        <v>8</v>
      </c>
      <c r="B23" s="106"/>
      <c r="C23" s="131"/>
      <c r="D23" s="36" t="str">
        <f t="shared" si="4"/>
        <v/>
      </c>
      <c r="E23" s="27"/>
      <c r="F23" s="27"/>
      <c r="G23" s="32" t="str">
        <f t="shared" si="6"/>
        <v/>
      </c>
      <c r="H23" s="132" t="str">
        <f t="shared" si="7"/>
        <v/>
      </c>
      <c r="I23" s="131"/>
      <c r="J23" s="222" t="str">
        <f t="shared" si="5"/>
        <v/>
      </c>
      <c r="K23" s="222"/>
      <c r="L23" s="222"/>
      <c r="M23" s="27"/>
      <c r="N23" s="27"/>
      <c r="O23" s="32" t="str">
        <f t="shared" si="8"/>
        <v/>
      </c>
      <c r="P23" s="37" t="str">
        <f t="shared" si="9"/>
        <v/>
      </c>
      <c r="Q23" s="112"/>
      <c r="R23" s="32"/>
      <c r="S23" s="28"/>
      <c r="T23" s="6" t="str">
        <f t="shared" si="10"/>
        <v/>
      </c>
      <c r="U23" s="7" t="str">
        <f t="shared" si="10"/>
        <v/>
      </c>
      <c r="V23" s="8" t="str">
        <f t="shared" si="10"/>
        <v/>
      </c>
      <c r="W23" s="6" t="str">
        <f t="shared" si="11"/>
        <v/>
      </c>
      <c r="X23" s="7" t="str">
        <f t="shared" si="11"/>
        <v/>
      </c>
      <c r="Y23" s="7" t="str">
        <f t="shared" si="11"/>
        <v/>
      </c>
      <c r="Z23" s="9" t="str">
        <f t="shared" si="12"/>
        <v/>
      </c>
      <c r="AA23" s="28"/>
      <c r="AB23" s="28"/>
      <c r="AC23" s="28"/>
      <c r="AD23" s="51">
        <v>1</v>
      </c>
      <c r="AE23" s="52">
        <f t="shared" si="49"/>
        <v>0</v>
      </c>
      <c r="AF23" s="52">
        <f t="shared" si="13"/>
        <v>0</v>
      </c>
      <c r="AG23" s="52">
        <f t="shared" si="14"/>
        <v>0</v>
      </c>
      <c r="AH23" s="53">
        <f>IF($C23=AD23,VLOOKUP(AD23,$C23:$H23,6,FALSE),0)</f>
        <v>0</v>
      </c>
      <c r="AI23" s="51">
        <v>2</v>
      </c>
      <c r="AJ23" s="52">
        <f t="shared" si="50"/>
        <v>0</v>
      </c>
      <c r="AK23" s="52">
        <f t="shared" si="16"/>
        <v>0</v>
      </c>
      <c r="AL23" s="52">
        <f t="shared" si="17"/>
        <v>0</v>
      </c>
      <c r="AM23" s="53">
        <f t="shared" si="18"/>
        <v>0</v>
      </c>
      <c r="AN23" s="51">
        <v>3</v>
      </c>
      <c r="AO23" s="52">
        <f t="shared" si="53"/>
        <v>0</v>
      </c>
      <c r="AP23" s="52">
        <f t="shared" si="19"/>
        <v>0</v>
      </c>
      <c r="AQ23" s="52">
        <f t="shared" si="20"/>
        <v>0</v>
      </c>
      <c r="AR23" s="53">
        <f t="shared" si="21"/>
        <v>0</v>
      </c>
      <c r="AS23" s="51">
        <v>4</v>
      </c>
      <c r="AT23" s="52">
        <f t="shared" si="51"/>
        <v>0</v>
      </c>
      <c r="AU23" s="52">
        <f t="shared" si="22"/>
        <v>0</v>
      </c>
      <c r="AV23" s="52">
        <f t="shared" si="23"/>
        <v>0</v>
      </c>
      <c r="AW23" s="53">
        <f t="shared" si="24"/>
        <v>0</v>
      </c>
      <c r="AX23" s="51">
        <v>5</v>
      </c>
      <c r="AY23" s="52">
        <f t="shared" si="52"/>
        <v>0</v>
      </c>
      <c r="AZ23" s="52">
        <f t="shared" si="25"/>
        <v>0</v>
      </c>
      <c r="BA23" s="52">
        <f t="shared" si="26"/>
        <v>0</v>
      </c>
      <c r="BB23" s="53">
        <f t="shared" si="27"/>
        <v>0</v>
      </c>
      <c r="BC23" s="28"/>
      <c r="BD23" s="51">
        <v>1</v>
      </c>
      <c r="BE23" s="52">
        <f t="shared" si="28"/>
        <v>0</v>
      </c>
      <c r="BF23" s="52">
        <f t="shared" si="29"/>
        <v>0</v>
      </c>
      <c r="BG23" s="52">
        <f t="shared" si="30"/>
        <v>0</v>
      </c>
      <c r="BH23" s="53">
        <f t="shared" si="31"/>
        <v>0</v>
      </c>
      <c r="BI23" s="51">
        <v>2</v>
      </c>
      <c r="BJ23" s="52">
        <f t="shared" si="32"/>
        <v>0</v>
      </c>
      <c r="BK23" s="52">
        <f t="shared" si="33"/>
        <v>0</v>
      </c>
      <c r="BL23" s="52">
        <f t="shared" si="34"/>
        <v>0</v>
      </c>
      <c r="BM23" s="53">
        <f t="shared" si="35"/>
        <v>0</v>
      </c>
      <c r="BN23" s="51">
        <v>3</v>
      </c>
      <c r="BO23" s="52">
        <f t="shared" si="36"/>
        <v>0</v>
      </c>
      <c r="BP23" s="52">
        <f t="shared" si="37"/>
        <v>0</v>
      </c>
      <c r="BQ23" s="52">
        <f t="shared" si="38"/>
        <v>0</v>
      </c>
      <c r="BR23" s="53">
        <f t="shared" si="39"/>
        <v>0</v>
      </c>
      <c r="BS23" s="51">
        <v>4</v>
      </c>
      <c r="BT23" s="52">
        <f t="shared" si="40"/>
        <v>0</v>
      </c>
      <c r="BU23" s="52">
        <f t="shared" si="41"/>
        <v>0</v>
      </c>
      <c r="BV23" s="52">
        <f t="shared" si="42"/>
        <v>0</v>
      </c>
      <c r="BW23" s="53">
        <f t="shared" si="43"/>
        <v>0</v>
      </c>
      <c r="BX23" s="51">
        <v>5</v>
      </c>
      <c r="BY23" s="52">
        <f t="shared" si="44"/>
        <v>0</v>
      </c>
      <c r="BZ23" s="52">
        <f t="shared" si="45"/>
        <v>0</v>
      </c>
      <c r="CA23" s="52">
        <f t="shared" si="46"/>
        <v>0</v>
      </c>
      <c r="CB23" s="53">
        <f t="shared" si="47"/>
        <v>0</v>
      </c>
    </row>
    <row r="24" spans="1:80" ht="18" customHeight="1">
      <c r="A24" s="35">
        <f t="shared" si="48"/>
        <v>9</v>
      </c>
      <c r="B24" s="106"/>
      <c r="C24" s="131"/>
      <c r="D24" s="36" t="str">
        <f t="shared" si="4"/>
        <v/>
      </c>
      <c r="E24" s="27"/>
      <c r="F24" s="27"/>
      <c r="G24" s="32" t="str">
        <f t="shared" si="6"/>
        <v/>
      </c>
      <c r="H24" s="132" t="str">
        <f t="shared" si="7"/>
        <v/>
      </c>
      <c r="I24" s="131"/>
      <c r="J24" s="222" t="str">
        <f t="shared" si="5"/>
        <v/>
      </c>
      <c r="K24" s="222"/>
      <c r="L24" s="222"/>
      <c r="M24" s="27"/>
      <c r="N24" s="27"/>
      <c r="O24" s="32" t="str">
        <f t="shared" si="8"/>
        <v/>
      </c>
      <c r="P24" s="37" t="str">
        <f t="shared" si="9"/>
        <v/>
      </c>
      <c r="Q24" s="112"/>
      <c r="R24" s="32"/>
      <c r="S24" s="28"/>
      <c r="T24" s="6" t="str">
        <f t="shared" si="10"/>
        <v/>
      </c>
      <c r="U24" s="7" t="str">
        <f t="shared" si="10"/>
        <v/>
      </c>
      <c r="V24" s="8" t="str">
        <f t="shared" si="10"/>
        <v/>
      </c>
      <c r="W24" s="6" t="str">
        <f t="shared" si="11"/>
        <v/>
      </c>
      <c r="X24" s="7" t="str">
        <f t="shared" si="11"/>
        <v/>
      </c>
      <c r="Y24" s="7" t="str">
        <f t="shared" si="11"/>
        <v/>
      </c>
      <c r="Z24" s="9" t="str">
        <f t="shared" si="12"/>
        <v/>
      </c>
      <c r="AA24" s="28"/>
      <c r="AB24" s="28"/>
      <c r="AC24" s="28"/>
      <c r="AD24" s="51">
        <v>1</v>
      </c>
      <c r="AE24" s="52">
        <f t="shared" si="49"/>
        <v>0</v>
      </c>
      <c r="AF24" s="52">
        <f t="shared" si="13"/>
        <v>0</v>
      </c>
      <c r="AG24" s="52">
        <f t="shared" si="14"/>
        <v>0</v>
      </c>
      <c r="AH24" s="53">
        <f t="shared" si="15"/>
        <v>0</v>
      </c>
      <c r="AI24" s="51">
        <v>2</v>
      </c>
      <c r="AJ24" s="52">
        <f t="shared" si="50"/>
        <v>0</v>
      </c>
      <c r="AK24" s="52">
        <f t="shared" si="16"/>
        <v>0</v>
      </c>
      <c r="AL24" s="52">
        <f t="shared" si="17"/>
        <v>0</v>
      </c>
      <c r="AM24" s="53">
        <f t="shared" si="18"/>
        <v>0</v>
      </c>
      <c r="AN24" s="51">
        <v>3</v>
      </c>
      <c r="AO24" s="52">
        <f t="shared" si="53"/>
        <v>0</v>
      </c>
      <c r="AP24" s="52">
        <f t="shared" si="19"/>
        <v>0</v>
      </c>
      <c r="AQ24" s="52">
        <f t="shared" si="20"/>
        <v>0</v>
      </c>
      <c r="AR24" s="53">
        <f t="shared" si="21"/>
        <v>0</v>
      </c>
      <c r="AS24" s="51">
        <v>4</v>
      </c>
      <c r="AT24" s="52">
        <f t="shared" si="51"/>
        <v>0</v>
      </c>
      <c r="AU24" s="52">
        <f t="shared" si="22"/>
        <v>0</v>
      </c>
      <c r="AV24" s="52">
        <f t="shared" si="23"/>
        <v>0</v>
      </c>
      <c r="AW24" s="53">
        <f t="shared" si="24"/>
        <v>0</v>
      </c>
      <c r="AX24" s="51">
        <v>5</v>
      </c>
      <c r="AY24" s="52">
        <f t="shared" si="52"/>
        <v>0</v>
      </c>
      <c r="AZ24" s="52">
        <f t="shared" si="25"/>
        <v>0</v>
      </c>
      <c r="BA24" s="52">
        <f t="shared" si="26"/>
        <v>0</v>
      </c>
      <c r="BB24" s="53">
        <f t="shared" si="27"/>
        <v>0</v>
      </c>
      <c r="BC24" s="28"/>
      <c r="BD24" s="51">
        <v>1</v>
      </c>
      <c r="BE24" s="52">
        <f t="shared" si="28"/>
        <v>0</v>
      </c>
      <c r="BF24" s="52">
        <f t="shared" si="29"/>
        <v>0</v>
      </c>
      <c r="BG24" s="52">
        <f t="shared" si="30"/>
        <v>0</v>
      </c>
      <c r="BH24" s="53">
        <f t="shared" si="31"/>
        <v>0</v>
      </c>
      <c r="BI24" s="51">
        <v>2</v>
      </c>
      <c r="BJ24" s="52">
        <f t="shared" si="32"/>
        <v>0</v>
      </c>
      <c r="BK24" s="52">
        <f t="shared" si="33"/>
        <v>0</v>
      </c>
      <c r="BL24" s="52">
        <f t="shared" si="34"/>
        <v>0</v>
      </c>
      <c r="BM24" s="53">
        <f t="shared" si="35"/>
        <v>0</v>
      </c>
      <c r="BN24" s="51">
        <v>3</v>
      </c>
      <c r="BO24" s="52">
        <f t="shared" si="36"/>
        <v>0</v>
      </c>
      <c r="BP24" s="52">
        <f t="shared" si="37"/>
        <v>0</v>
      </c>
      <c r="BQ24" s="52">
        <f t="shared" si="38"/>
        <v>0</v>
      </c>
      <c r="BR24" s="53">
        <f t="shared" si="39"/>
        <v>0</v>
      </c>
      <c r="BS24" s="51">
        <v>4</v>
      </c>
      <c r="BT24" s="52">
        <f t="shared" si="40"/>
        <v>0</v>
      </c>
      <c r="BU24" s="52">
        <f t="shared" si="41"/>
        <v>0</v>
      </c>
      <c r="BV24" s="52">
        <f t="shared" si="42"/>
        <v>0</v>
      </c>
      <c r="BW24" s="53">
        <f t="shared" si="43"/>
        <v>0</v>
      </c>
      <c r="BX24" s="51">
        <v>5</v>
      </c>
      <c r="BY24" s="52">
        <f t="shared" si="44"/>
        <v>0</v>
      </c>
      <c r="BZ24" s="52">
        <f t="shared" si="45"/>
        <v>0</v>
      </c>
      <c r="CA24" s="52">
        <f t="shared" si="46"/>
        <v>0</v>
      </c>
      <c r="CB24" s="53">
        <f t="shared" si="47"/>
        <v>0</v>
      </c>
    </row>
    <row r="25" spans="1:80" ht="18" customHeight="1">
      <c r="A25" s="35">
        <f t="shared" si="48"/>
        <v>10</v>
      </c>
      <c r="B25" s="106"/>
      <c r="C25" s="131"/>
      <c r="D25" s="36" t="str">
        <f t="shared" si="4"/>
        <v/>
      </c>
      <c r="E25" s="27"/>
      <c r="F25" s="27"/>
      <c r="G25" s="32" t="str">
        <f t="shared" si="6"/>
        <v/>
      </c>
      <c r="H25" s="132" t="str">
        <f t="shared" si="7"/>
        <v/>
      </c>
      <c r="I25" s="131"/>
      <c r="J25" s="222" t="str">
        <f t="shared" si="5"/>
        <v/>
      </c>
      <c r="K25" s="222"/>
      <c r="L25" s="222"/>
      <c r="M25" s="27"/>
      <c r="N25" s="27"/>
      <c r="O25" s="32" t="str">
        <f t="shared" si="8"/>
        <v/>
      </c>
      <c r="P25" s="37" t="str">
        <f t="shared" si="9"/>
        <v/>
      </c>
      <c r="Q25" s="112"/>
      <c r="R25" s="32"/>
      <c r="S25" s="28"/>
      <c r="T25" s="6" t="str">
        <f t="shared" si="10"/>
        <v/>
      </c>
      <c r="U25" s="7" t="str">
        <f t="shared" si="10"/>
        <v/>
      </c>
      <c r="V25" s="8" t="str">
        <f t="shared" si="10"/>
        <v/>
      </c>
      <c r="W25" s="6" t="str">
        <f t="shared" si="11"/>
        <v/>
      </c>
      <c r="X25" s="7" t="str">
        <f t="shared" si="11"/>
        <v/>
      </c>
      <c r="Y25" s="7" t="str">
        <f t="shared" si="11"/>
        <v/>
      </c>
      <c r="Z25" s="9" t="str">
        <f t="shared" si="12"/>
        <v/>
      </c>
      <c r="AA25" s="28"/>
      <c r="AB25" s="28"/>
      <c r="AC25" s="28"/>
      <c r="AD25" s="51">
        <v>1</v>
      </c>
      <c r="AE25" s="52">
        <f t="shared" si="49"/>
        <v>0</v>
      </c>
      <c r="AF25" s="52">
        <f t="shared" si="13"/>
        <v>0</v>
      </c>
      <c r="AG25" s="52">
        <f t="shared" si="14"/>
        <v>0</v>
      </c>
      <c r="AH25" s="53">
        <f t="shared" si="15"/>
        <v>0</v>
      </c>
      <c r="AI25" s="51">
        <v>2</v>
      </c>
      <c r="AJ25" s="52">
        <f t="shared" si="50"/>
        <v>0</v>
      </c>
      <c r="AK25" s="52">
        <f t="shared" si="16"/>
        <v>0</v>
      </c>
      <c r="AL25" s="52">
        <f t="shared" si="17"/>
        <v>0</v>
      </c>
      <c r="AM25" s="53">
        <f t="shared" si="18"/>
        <v>0</v>
      </c>
      <c r="AN25" s="51">
        <v>3</v>
      </c>
      <c r="AO25" s="52">
        <f t="shared" si="53"/>
        <v>0</v>
      </c>
      <c r="AP25" s="52">
        <f t="shared" si="19"/>
        <v>0</v>
      </c>
      <c r="AQ25" s="52">
        <f t="shared" si="20"/>
        <v>0</v>
      </c>
      <c r="AR25" s="53">
        <f t="shared" si="21"/>
        <v>0</v>
      </c>
      <c r="AS25" s="51">
        <v>4</v>
      </c>
      <c r="AT25" s="52">
        <f t="shared" si="51"/>
        <v>0</v>
      </c>
      <c r="AU25" s="52">
        <f t="shared" si="22"/>
        <v>0</v>
      </c>
      <c r="AV25" s="52">
        <f t="shared" si="23"/>
        <v>0</v>
      </c>
      <c r="AW25" s="53">
        <f t="shared" si="24"/>
        <v>0</v>
      </c>
      <c r="AX25" s="51">
        <v>5</v>
      </c>
      <c r="AY25" s="52">
        <f t="shared" si="52"/>
        <v>0</v>
      </c>
      <c r="AZ25" s="52">
        <f t="shared" si="25"/>
        <v>0</v>
      </c>
      <c r="BA25" s="52">
        <f t="shared" si="26"/>
        <v>0</v>
      </c>
      <c r="BB25" s="53">
        <f t="shared" si="27"/>
        <v>0</v>
      </c>
      <c r="BC25" s="28"/>
      <c r="BD25" s="51">
        <v>1</v>
      </c>
      <c r="BE25" s="52">
        <f t="shared" si="28"/>
        <v>0</v>
      </c>
      <c r="BF25" s="52">
        <f t="shared" si="29"/>
        <v>0</v>
      </c>
      <c r="BG25" s="52">
        <f t="shared" si="30"/>
        <v>0</v>
      </c>
      <c r="BH25" s="53">
        <f t="shared" si="31"/>
        <v>0</v>
      </c>
      <c r="BI25" s="51">
        <v>2</v>
      </c>
      <c r="BJ25" s="52">
        <f t="shared" si="32"/>
        <v>0</v>
      </c>
      <c r="BK25" s="52">
        <f t="shared" si="33"/>
        <v>0</v>
      </c>
      <c r="BL25" s="52">
        <f t="shared" si="34"/>
        <v>0</v>
      </c>
      <c r="BM25" s="53">
        <f t="shared" si="35"/>
        <v>0</v>
      </c>
      <c r="BN25" s="51">
        <v>3</v>
      </c>
      <c r="BO25" s="52">
        <f t="shared" si="36"/>
        <v>0</v>
      </c>
      <c r="BP25" s="52">
        <f t="shared" si="37"/>
        <v>0</v>
      </c>
      <c r="BQ25" s="52">
        <f t="shared" si="38"/>
        <v>0</v>
      </c>
      <c r="BR25" s="53">
        <f t="shared" si="39"/>
        <v>0</v>
      </c>
      <c r="BS25" s="51">
        <v>4</v>
      </c>
      <c r="BT25" s="52">
        <f t="shared" si="40"/>
        <v>0</v>
      </c>
      <c r="BU25" s="52">
        <f t="shared" si="41"/>
        <v>0</v>
      </c>
      <c r="BV25" s="52">
        <f t="shared" si="42"/>
        <v>0</v>
      </c>
      <c r="BW25" s="53">
        <f t="shared" si="43"/>
        <v>0</v>
      </c>
      <c r="BX25" s="51">
        <v>5</v>
      </c>
      <c r="BY25" s="52">
        <f t="shared" si="44"/>
        <v>0</v>
      </c>
      <c r="BZ25" s="52">
        <f t="shared" si="45"/>
        <v>0</v>
      </c>
      <c r="CA25" s="52">
        <f t="shared" si="46"/>
        <v>0</v>
      </c>
      <c r="CB25" s="53">
        <f t="shared" si="47"/>
        <v>0</v>
      </c>
    </row>
    <row r="26" spans="1:80" ht="18" customHeight="1">
      <c r="A26" s="35">
        <f t="shared" si="48"/>
        <v>11</v>
      </c>
      <c r="B26" s="106"/>
      <c r="C26" s="131"/>
      <c r="D26" s="36" t="str">
        <f t="shared" si="4"/>
        <v/>
      </c>
      <c r="E26" s="27"/>
      <c r="F26" s="27"/>
      <c r="G26" s="32" t="str">
        <f t="shared" si="6"/>
        <v/>
      </c>
      <c r="H26" s="132" t="str">
        <f t="shared" si="7"/>
        <v/>
      </c>
      <c r="I26" s="131"/>
      <c r="J26" s="222" t="str">
        <f t="shared" si="5"/>
        <v/>
      </c>
      <c r="K26" s="222"/>
      <c r="L26" s="222"/>
      <c r="M26" s="27"/>
      <c r="N26" s="27"/>
      <c r="O26" s="32" t="str">
        <f t="shared" si="8"/>
        <v/>
      </c>
      <c r="P26" s="37" t="str">
        <f t="shared" si="9"/>
        <v/>
      </c>
      <c r="Q26" s="112"/>
      <c r="R26" s="32"/>
      <c r="S26" s="28"/>
      <c r="T26" s="6" t="str">
        <f t="shared" si="10"/>
        <v/>
      </c>
      <c r="U26" s="7" t="str">
        <f t="shared" si="10"/>
        <v/>
      </c>
      <c r="V26" s="8" t="str">
        <f t="shared" si="10"/>
        <v/>
      </c>
      <c r="W26" s="6" t="str">
        <f t="shared" si="11"/>
        <v/>
      </c>
      <c r="X26" s="7" t="str">
        <f t="shared" si="11"/>
        <v/>
      </c>
      <c r="Y26" s="7" t="str">
        <f t="shared" si="11"/>
        <v/>
      </c>
      <c r="Z26" s="9" t="str">
        <f t="shared" si="12"/>
        <v/>
      </c>
      <c r="AA26" s="28"/>
      <c r="AB26" s="28"/>
      <c r="AC26" s="28"/>
      <c r="AD26" s="51">
        <v>1</v>
      </c>
      <c r="AE26" s="52">
        <f t="shared" si="49"/>
        <v>0</v>
      </c>
      <c r="AF26" s="52">
        <f t="shared" si="13"/>
        <v>0</v>
      </c>
      <c r="AG26" s="52">
        <f t="shared" si="14"/>
        <v>0</v>
      </c>
      <c r="AH26" s="53">
        <f t="shared" si="15"/>
        <v>0</v>
      </c>
      <c r="AI26" s="51">
        <v>2</v>
      </c>
      <c r="AJ26" s="52">
        <f t="shared" si="50"/>
        <v>0</v>
      </c>
      <c r="AK26" s="52">
        <f t="shared" si="16"/>
        <v>0</v>
      </c>
      <c r="AL26" s="52">
        <f t="shared" si="17"/>
        <v>0</v>
      </c>
      <c r="AM26" s="53">
        <f t="shared" si="18"/>
        <v>0</v>
      </c>
      <c r="AN26" s="51">
        <v>3</v>
      </c>
      <c r="AO26" s="52">
        <f t="shared" si="53"/>
        <v>0</v>
      </c>
      <c r="AP26" s="52">
        <f t="shared" si="19"/>
        <v>0</v>
      </c>
      <c r="AQ26" s="52">
        <f t="shared" si="20"/>
        <v>0</v>
      </c>
      <c r="AR26" s="53">
        <f t="shared" si="21"/>
        <v>0</v>
      </c>
      <c r="AS26" s="51">
        <v>4</v>
      </c>
      <c r="AT26" s="52">
        <f t="shared" si="51"/>
        <v>0</v>
      </c>
      <c r="AU26" s="52">
        <f t="shared" si="22"/>
        <v>0</v>
      </c>
      <c r="AV26" s="52">
        <f t="shared" si="23"/>
        <v>0</v>
      </c>
      <c r="AW26" s="53">
        <f t="shared" si="24"/>
        <v>0</v>
      </c>
      <c r="AX26" s="51">
        <v>5</v>
      </c>
      <c r="AY26" s="52">
        <f t="shared" si="52"/>
        <v>0</v>
      </c>
      <c r="AZ26" s="52">
        <f t="shared" si="25"/>
        <v>0</v>
      </c>
      <c r="BA26" s="52">
        <f t="shared" si="26"/>
        <v>0</v>
      </c>
      <c r="BB26" s="53">
        <f t="shared" si="27"/>
        <v>0</v>
      </c>
      <c r="BC26" s="28"/>
      <c r="BD26" s="51">
        <v>1</v>
      </c>
      <c r="BE26" s="52">
        <f t="shared" si="28"/>
        <v>0</v>
      </c>
      <c r="BF26" s="52">
        <f t="shared" si="29"/>
        <v>0</v>
      </c>
      <c r="BG26" s="52">
        <f t="shared" si="30"/>
        <v>0</v>
      </c>
      <c r="BH26" s="53">
        <f t="shared" si="31"/>
        <v>0</v>
      </c>
      <c r="BI26" s="51">
        <v>2</v>
      </c>
      <c r="BJ26" s="52">
        <f t="shared" si="32"/>
        <v>0</v>
      </c>
      <c r="BK26" s="52">
        <f t="shared" si="33"/>
        <v>0</v>
      </c>
      <c r="BL26" s="52">
        <f t="shared" si="34"/>
        <v>0</v>
      </c>
      <c r="BM26" s="53">
        <f t="shared" si="35"/>
        <v>0</v>
      </c>
      <c r="BN26" s="51">
        <v>3</v>
      </c>
      <c r="BO26" s="52">
        <f t="shared" si="36"/>
        <v>0</v>
      </c>
      <c r="BP26" s="52">
        <f t="shared" si="37"/>
        <v>0</v>
      </c>
      <c r="BQ26" s="52">
        <f t="shared" si="38"/>
        <v>0</v>
      </c>
      <c r="BR26" s="53">
        <f t="shared" si="39"/>
        <v>0</v>
      </c>
      <c r="BS26" s="51">
        <v>4</v>
      </c>
      <c r="BT26" s="52">
        <f t="shared" si="40"/>
        <v>0</v>
      </c>
      <c r="BU26" s="52">
        <f t="shared" si="41"/>
        <v>0</v>
      </c>
      <c r="BV26" s="52">
        <f t="shared" si="42"/>
        <v>0</v>
      </c>
      <c r="BW26" s="53">
        <f t="shared" si="43"/>
        <v>0</v>
      </c>
      <c r="BX26" s="51">
        <v>5</v>
      </c>
      <c r="BY26" s="52">
        <f t="shared" si="44"/>
        <v>0</v>
      </c>
      <c r="BZ26" s="52">
        <f t="shared" si="45"/>
        <v>0</v>
      </c>
      <c r="CA26" s="52">
        <f t="shared" si="46"/>
        <v>0</v>
      </c>
      <c r="CB26" s="53">
        <f t="shared" si="47"/>
        <v>0</v>
      </c>
    </row>
    <row r="27" spans="1:80" ht="18" customHeight="1">
      <c r="A27" s="35">
        <f t="shared" si="48"/>
        <v>12</v>
      </c>
      <c r="B27" s="106"/>
      <c r="C27" s="131"/>
      <c r="D27" s="36" t="str">
        <f t="shared" si="4"/>
        <v/>
      </c>
      <c r="E27" s="27"/>
      <c r="F27" s="27"/>
      <c r="G27" s="32" t="str">
        <f t="shared" si="6"/>
        <v/>
      </c>
      <c r="H27" s="132" t="str">
        <f t="shared" si="7"/>
        <v/>
      </c>
      <c r="I27" s="131"/>
      <c r="J27" s="222" t="str">
        <f t="shared" si="5"/>
        <v/>
      </c>
      <c r="K27" s="222"/>
      <c r="L27" s="222"/>
      <c r="M27" s="27"/>
      <c r="N27" s="27"/>
      <c r="O27" s="32" t="str">
        <f t="shared" si="8"/>
        <v/>
      </c>
      <c r="P27" s="37" t="str">
        <f t="shared" si="9"/>
        <v/>
      </c>
      <c r="Q27" s="112"/>
      <c r="R27" s="32"/>
      <c r="S27" s="28"/>
      <c r="T27" s="6" t="str">
        <f t="shared" si="10"/>
        <v/>
      </c>
      <c r="U27" s="7" t="str">
        <f t="shared" si="10"/>
        <v/>
      </c>
      <c r="V27" s="8" t="str">
        <f t="shared" si="10"/>
        <v/>
      </c>
      <c r="W27" s="6" t="str">
        <f t="shared" si="11"/>
        <v/>
      </c>
      <c r="X27" s="7" t="str">
        <f t="shared" si="11"/>
        <v/>
      </c>
      <c r="Y27" s="7" t="str">
        <f t="shared" si="11"/>
        <v/>
      </c>
      <c r="Z27" s="9" t="str">
        <f t="shared" si="12"/>
        <v/>
      </c>
      <c r="AA27" s="28"/>
      <c r="AB27" s="28"/>
      <c r="AC27" s="28"/>
      <c r="AD27" s="51">
        <v>1</v>
      </c>
      <c r="AE27" s="52">
        <f t="shared" si="49"/>
        <v>0</v>
      </c>
      <c r="AF27" s="52">
        <f t="shared" si="13"/>
        <v>0</v>
      </c>
      <c r="AG27" s="52">
        <f t="shared" si="14"/>
        <v>0</v>
      </c>
      <c r="AH27" s="53">
        <f t="shared" si="15"/>
        <v>0</v>
      </c>
      <c r="AI27" s="51">
        <v>2</v>
      </c>
      <c r="AJ27" s="52">
        <f t="shared" si="50"/>
        <v>0</v>
      </c>
      <c r="AK27" s="52">
        <f t="shared" si="16"/>
        <v>0</v>
      </c>
      <c r="AL27" s="52">
        <f t="shared" si="17"/>
        <v>0</v>
      </c>
      <c r="AM27" s="53">
        <f t="shared" si="18"/>
        <v>0</v>
      </c>
      <c r="AN27" s="51">
        <v>3</v>
      </c>
      <c r="AO27" s="52">
        <f t="shared" si="53"/>
        <v>0</v>
      </c>
      <c r="AP27" s="52">
        <f t="shared" si="19"/>
        <v>0</v>
      </c>
      <c r="AQ27" s="52">
        <f t="shared" si="20"/>
        <v>0</v>
      </c>
      <c r="AR27" s="53">
        <f t="shared" si="21"/>
        <v>0</v>
      </c>
      <c r="AS27" s="51">
        <v>4</v>
      </c>
      <c r="AT27" s="52">
        <f t="shared" si="51"/>
        <v>0</v>
      </c>
      <c r="AU27" s="52">
        <f t="shared" si="22"/>
        <v>0</v>
      </c>
      <c r="AV27" s="52">
        <f t="shared" si="23"/>
        <v>0</v>
      </c>
      <c r="AW27" s="53">
        <f t="shared" si="24"/>
        <v>0</v>
      </c>
      <c r="AX27" s="51">
        <v>5</v>
      </c>
      <c r="AY27" s="52">
        <f t="shared" si="52"/>
        <v>0</v>
      </c>
      <c r="AZ27" s="52">
        <f t="shared" si="25"/>
        <v>0</v>
      </c>
      <c r="BA27" s="52">
        <f t="shared" si="26"/>
        <v>0</v>
      </c>
      <c r="BB27" s="53">
        <f t="shared" si="27"/>
        <v>0</v>
      </c>
      <c r="BC27" s="28"/>
      <c r="BD27" s="51">
        <v>1</v>
      </c>
      <c r="BE27" s="52">
        <f t="shared" si="28"/>
        <v>0</v>
      </c>
      <c r="BF27" s="52">
        <f t="shared" si="29"/>
        <v>0</v>
      </c>
      <c r="BG27" s="52">
        <f t="shared" si="30"/>
        <v>0</v>
      </c>
      <c r="BH27" s="53">
        <f t="shared" si="31"/>
        <v>0</v>
      </c>
      <c r="BI27" s="51">
        <v>2</v>
      </c>
      <c r="BJ27" s="52">
        <f t="shared" si="32"/>
        <v>0</v>
      </c>
      <c r="BK27" s="52">
        <f t="shared" si="33"/>
        <v>0</v>
      </c>
      <c r="BL27" s="52">
        <f t="shared" si="34"/>
        <v>0</v>
      </c>
      <c r="BM27" s="53">
        <f t="shared" si="35"/>
        <v>0</v>
      </c>
      <c r="BN27" s="51">
        <v>3</v>
      </c>
      <c r="BO27" s="52">
        <f t="shared" si="36"/>
        <v>0</v>
      </c>
      <c r="BP27" s="52">
        <f t="shared" si="37"/>
        <v>0</v>
      </c>
      <c r="BQ27" s="52">
        <f t="shared" si="38"/>
        <v>0</v>
      </c>
      <c r="BR27" s="53">
        <f t="shared" si="39"/>
        <v>0</v>
      </c>
      <c r="BS27" s="51">
        <v>4</v>
      </c>
      <c r="BT27" s="52">
        <f t="shared" si="40"/>
        <v>0</v>
      </c>
      <c r="BU27" s="52">
        <f t="shared" si="41"/>
        <v>0</v>
      </c>
      <c r="BV27" s="52">
        <f t="shared" si="42"/>
        <v>0</v>
      </c>
      <c r="BW27" s="53">
        <f t="shared" si="43"/>
        <v>0</v>
      </c>
      <c r="BX27" s="51">
        <v>5</v>
      </c>
      <c r="BY27" s="52">
        <f t="shared" si="44"/>
        <v>0</v>
      </c>
      <c r="BZ27" s="52">
        <f t="shared" si="45"/>
        <v>0</v>
      </c>
      <c r="CA27" s="52">
        <f t="shared" si="46"/>
        <v>0</v>
      </c>
      <c r="CB27" s="53">
        <f t="shared" si="47"/>
        <v>0</v>
      </c>
    </row>
    <row r="28" spans="1:80" ht="18" customHeight="1">
      <c r="A28" s="35">
        <f t="shared" si="48"/>
        <v>13</v>
      </c>
      <c r="B28" s="106"/>
      <c r="C28" s="131"/>
      <c r="D28" s="36" t="str">
        <f t="shared" si="4"/>
        <v/>
      </c>
      <c r="E28" s="27"/>
      <c r="F28" s="27"/>
      <c r="G28" s="32" t="str">
        <f t="shared" si="6"/>
        <v/>
      </c>
      <c r="H28" s="132" t="str">
        <f t="shared" si="7"/>
        <v/>
      </c>
      <c r="I28" s="131"/>
      <c r="J28" s="222" t="str">
        <f t="shared" si="5"/>
        <v/>
      </c>
      <c r="K28" s="222"/>
      <c r="L28" s="222"/>
      <c r="M28" s="27"/>
      <c r="N28" s="27"/>
      <c r="O28" s="32" t="str">
        <f t="shared" si="8"/>
        <v/>
      </c>
      <c r="P28" s="37" t="str">
        <f t="shared" si="9"/>
        <v/>
      </c>
      <c r="Q28" s="112"/>
      <c r="R28" s="32"/>
      <c r="S28" s="28"/>
      <c r="T28" s="6" t="str">
        <f t="shared" si="10"/>
        <v/>
      </c>
      <c r="U28" s="7" t="str">
        <f t="shared" si="10"/>
        <v/>
      </c>
      <c r="V28" s="8" t="str">
        <f t="shared" si="10"/>
        <v/>
      </c>
      <c r="W28" s="6" t="str">
        <f t="shared" si="11"/>
        <v/>
      </c>
      <c r="X28" s="7" t="str">
        <f t="shared" si="11"/>
        <v/>
      </c>
      <c r="Y28" s="7" t="str">
        <f t="shared" si="11"/>
        <v/>
      </c>
      <c r="Z28" s="9" t="str">
        <f t="shared" si="12"/>
        <v/>
      </c>
      <c r="AA28" s="28"/>
      <c r="AB28" s="28"/>
      <c r="AC28" s="28"/>
      <c r="AD28" s="51">
        <v>1</v>
      </c>
      <c r="AE28" s="52">
        <f t="shared" si="49"/>
        <v>0</v>
      </c>
      <c r="AF28" s="52">
        <f t="shared" si="13"/>
        <v>0</v>
      </c>
      <c r="AG28" s="52">
        <f t="shared" si="14"/>
        <v>0</v>
      </c>
      <c r="AH28" s="53">
        <f t="shared" si="15"/>
        <v>0</v>
      </c>
      <c r="AI28" s="51">
        <v>2</v>
      </c>
      <c r="AJ28" s="52">
        <f t="shared" si="50"/>
        <v>0</v>
      </c>
      <c r="AK28" s="52">
        <f t="shared" si="16"/>
        <v>0</v>
      </c>
      <c r="AL28" s="52">
        <f t="shared" si="17"/>
        <v>0</v>
      </c>
      <c r="AM28" s="53">
        <f t="shared" si="18"/>
        <v>0</v>
      </c>
      <c r="AN28" s="51">
        <v>3</v>
      </c>
      <c r="AO28" s="52">
        <f t="shared" si="53"/>
        <v>0</v>
      </c>
      <c r="AP28" s="52">
        <f t="shared" si="19"/>
        <v>0</v>
      </c>
      <c r="AQ28" s="52">
        <f t="shared" si="20"/>
        <v>0</v>
      </c>
      <c r="AR28" s="53">
        <f t="shared" si="21"/>
        <v>0</v>
      </c>
      <c r="AS28" s="51">
        <v>4</v>
      </c>
      <c r="AT28" s="52">
        <f t="shared" si="51"/>
        <v>0</v>
      </c>
      <c r="AU28" s="52">
        <f t="shared" si="22"/>
        <v>0</v>
      </c>
      <c r="AV28" s="52">
        <f t="shared" si="23"/>
        <v>0</v>
      </c>
      <c r="AW28" s="53">
        <f t="shared" si="24"/>
        <v>0</v>
      </c>
      <c r="AX28" s="51">
        <v>5</v>
      </c>
      <c r="AY28" s="52">
        <f t="shared" si="52"/>
        <v>0</v>
      </c>
      <c r="AZ28" s="52">
        <f t="shared" si="25"/>
        <v>0</v>
      </c>
      <c r="BA28" s="52">
        <f t="shared" si="26"/>
        <v>0</v>
      </c>
      <c r="BB28" s="53">
        <f t="shared" si="27"/>
        <v>0</v>
      </c>
      <c r="BC28" s="28"/>
      <c r="BD28" s="51">
        <v>1</v>
      </c>
      <c r="BE28" s="52">
        <f t="shared" si="28"/>
        <v>0</v>
      </c>
      <c r="BF28" s="52">
        <f t="shared" si="29"/>
        <v>0</v>
      </c>
      <c r="BG28" s="52">
        <f t="shared" si="30"/>
        <v>0</v>
      </c>
      <c r="BH28" s="53">
        <f t="shared" si="31"/>
        <v>0</v>
      </c>
      <c r="BI28" s="51">
        <v>2</v>
      </c>
      <c r="BJ28" s="52">
        <f t="shared" si="32"/>
        <v>0</v>
      </c>
      <c r="BK28" s="52">
        <f t="shared" si="33"/>
        <v>0</v>
      </c>
      <c r="BL28" s="52">
        <f t="shared" si="34"/>
        <v>0</v>
      </c>
      <c r="BM28" s="53">
        <f t="shared" si="35"/>
        <v>0</v>
      </c>
      <c r="BN28" s="51">
        <v>3</v>
      </c>
      <c r="BO28" s="52">
        <f t="shared" si="36"/>
        <v>0</v>
      </c>
      <c r="BP28" s="52">
        <f t="shared" si="37"/>
        <v>0</v>
      </c>
      <c r="BQ28" s="52">
        <f t="shared" si="38"/>
        <v>0</v>
      </c>
      <c r="BR28" s="53">
        <f t="shared" si="39"/>
        <v>0</v>
      </c>
      <c r="BS28" s="51">
        <v>4</v>
      </c>
      <c r="BT28" s="52">
        <f t="shared" si="40"/>
        <v>0</v>
      </c>
      <c r="BU28" s="52">
        <f t="shared" si="41"/>
        <v>0</v>
      </c>
      <c r="BV28" s="52">
        <f t="shared" si="42"/>
        <v>0</v>
      </c>
      <c r="BW28" s="53">
        <f t="shared" si="43"/>
        <v>0</v>
      </c>
      <c r="BX28" s="51">
        <v>5</v>
      </c>
      <c r="BY28" s="52">
        <f t="shared" si="44"/>
        <v>0</v>
      </c>
      <c r="BZ28" s="52">
        <f t="shared" si="45"/>
        <v>0</v>
      </c>
      <c r="CA28" s="52">
        <f t="shared" si="46"/>
        <v>0</v>
      </c>
      <c r="CB28" s="53">
        <f t="shared" si="47"/>
        <v>0</v>
      </c>
    </row>
    <row r="29" spans="1:80" ht="18" customHeight="1">
      <c r="A29" s="35">
        <f t="shared" si="48"/>
        <v>14</v>
      </c>
      <c r="B29" s="106"/>
      <c r="C29" s="131"/>
      <c r="D29" s="36" t="str">
        <f t="shared" si="4"/>
        <v/>
      </c>
      <c r="E29" s="27"/>
      <c r="F29" s="27"/>
      <c r="G29" s="32" t="str">
        <f t="shared" si="6"/>
        <v/>
      </c>
      <c r="H29" s="132" t="str">
        <f t="shared" si="7"/>
        <v/>
      </c>
      <c r="I29" s="131"/>
      <c r="J29" s="222" t="str">
        <f t="shared" si="5"/>
        <v/>
      </c>
      <c r="K29" s="222"/>
      <c r="L29" s="222"/>
      <c r="M29" s="27"/>
      <c r="N29" s="27"/>
      <c r="O29" s="32" t="str">
        <f t="shared" si="8"/>
        <v/>
      </c>
      <c r="P29" s="37" t="str">
        <f t="shared" si="9"/>
        <v/>
      </c>
      <c r="Q29" s="112"/>
      <c r="R29" s="32"/>
      <c r="S29" s="28"/>
      <c r="T29" s="6" t="str">
        <f t="shared" si="10"/>
        <v/>
      </c>
      <c r="U29" s="7" t="str">
        <f t="shared" si="10"/>
        <v/>
      </c>
      <c r="V29" s="8" t="str">
        <f t="shared" si="10"/>
        <v/>
      </c>
      <c r="W29" s="6" t="str">
        <f t="shared" si="11"/>
        <v/>
      </c>
      <c r="X29" s="7" t="str">
        <f t="shared" si="11"/>
        <v/>
      </c>
      <c r="Y29" s="7" t="str">
        <f t="shared" si="11"/>
        <v/>
      </c>
      <c r="Z29" s="9" t="str">
        <f t="shared" si="12"/>
        <v/>
      </c>
      <c r="AA29" s="28"/>
      <c r="AB29" s="28"/>
      <c r="AC29" s="28"/>
      <c r="AD29" s="51">
        <v>1</v>
      </c>
      <c r="AE29" s="52">
        <f t="shared" si="49"/>
        <v>0</v>
      </c>
      <c r="AF29" s="52">
        <f t="shared" si="13"/>
        <v>0</v>
      </c>
      <c r="AG29" s="52">
        <f t="shared" si="14"/>
        <v>0</v>
      </c>
      <c r="AH29" s="53">
        <f t="shared" si="15"/>
        <v>0</v>
      </c>
      <c r="AI29" s="51">
        <v>2</v>
      </c>
      <c r="AJ29" s="52">
        <f t="shared" si="50"/>
        <v>0</v>
      </c>
      <c r="AK29" s="52">
        <f t="shared" si="16"/>
        <v>0</v>
      </c>
      <c r="AL29" s="52">
        <f t="shared" si="17"/>
        <v>0</v>
      </c>
      <c r="AM29" s="53">
        <f t="shared" si="18"/>
        <v>0</v>
      </c>
      <c r="AN29" s="51">
        <v>3</v>
      </c>
      <c r="AO29" s="52">
        <f t="shared" si="53"/>
        <v>0</v>
      </c>
      <c r="AP29" s="52">
        <f t="shared" si="19"/>
        <v>0</v>
      </c>
      <c r="AQ29" s="52">
        <f t="shared" si="20"/>
        <v>0</v>
      </c>
      <c r="AR29" s="53">
        <f t="shared" si="21"/>
        <v>0</v>
      </c>
      <c r="AS29" s="51">
        <v>4</v>
      </c>
      <c r="AT29" s="52">
        <f t="shared" si="51"/>
        <v>0</v>
      </c>
      <c r="AU29" s="52">
        <f t="shared" si="22"/>
        <v>0</v>
      </c>
      <c r="AV29" s="52">
        <f t="shared" si="23"/>
        <v>0</v>
      </c>
      <c r="AW29" s="53">
        <f t="shared" si="24"/>
        <v>0</v>
      </c>
      <c r="AX29" s="51">
        <v>5</v>
      </c>
      <c r="AY29" s="52">
        <f t="shared" si="52"/>
        <v>0</v>
      </c>
      <c r="AZ29" s="52">
        <f t="shared" si="25"/>
        <v>0</v>
      </c>
      <c r="BA29" s="52">
        <f t="shared" si="26"/>
        <v>0</v>
      </c>
      <c r="BB29" s="53">
        <f t="shared" si="27"/>
        <v>0</v>
      </c>
      <c r="BC29" s="28"/>
      <c r="BD29" s="51">
        <v>1</v>
      </c>
      <c r="BE29" s="52">
        <f t="shared" si="28"/>
        <v>0</v>
      </c>
      <c r="BF29" s="52">
        <f t="shared" si="29"/>
        <v>0</v>
      </c>
      <c r="BG29" s="52">
        <f t="shared" si="30"/>
        <v>0</v>
      </c>
      <c r="BH29" s="53">
        <f t="shared" si="31"/>
        <v>0</v>
      </c>
      <c r="BI29" s="51">
        <v>2</v>
      </c>
      <c r="BJ29" s="52">
        <f t="shared" si="32"/>
        <v>0</v>
      </c>
      <c r="BK29" s="52">
        <f t="shared" si="33"/>
        <v>0</v>
      </c>
      <c r="BL29" s="52">
        <f t="shared" si="34"/>
        <v>0</v>
      </c>
      <c r="BM29" s="53">
        <f t="shared" si="35"/>
        <v>0</v>
      </c>
      <c r="BN29" s="51">
        <v>3</v>
      </c>
      <c r="BO29" s="52">
        <f t="shared" si="36"/>
        <v>0</v>
      </c>
      <c r="BP29" s="52">
        <f t="shared" si="37"/>
        <v>0</v>
      </c>
      <c r="BQ29" s="52">
        <f t="shared" si="38"/>
        <v>0</v>
      </c>
      <c r="BR29" s="53">
        <f t="shared" si="39"/>
        <v>0</v>
      </c>
      <c r="BS29" s="51">
        <v>4</v>
      </c>
      <c r="BT29" s="52">
        <f t="shared" si="40"/>
        <v>0</v>
      </c>
      <c r="BU29" s="52">
        <f t="shared" si="41"/>
        <v>0</v>
      </c>
      <c r="BV29" s="52">
        <f t="shared" si="42"/>
        <v>0</v>
      </c>
      <c r="BW29" s="53">
        <f t="shared" si="43"/>
        <v>0</v>
      </c>
      <c r="BX29" s="51">
        <v>5</v>
      </c>
      <c r="BY29" s="52">
        <f t="shared" si="44"/>
        <v>0</v>
      </c>
      <c r="BZ29" s="52">
        <f t="shared" si="45"/>
        <v>0</v>
      </c>
      <c r="CA29" s="52">
        <f t="shared" si="46"/>
        <v>0</v>
      </c>
      <c r="CB29" s="53">
        <f t="shared" si="47"/>
        <v>0</v>
      </c>
    </row>
    <row r="30" spans="1:80" ht="18" customHeight="1">
      <c r="A30" s="35">
        <f t="shared" si="48"/>
        <v>15</v>
      </c>
      <c r="B30" s="106"/>
      <c r="C30" s="131"/>
      <c r="D30" s="36" t="str">
        <f t="shared" si="4"/>
        <v/>
      </c>
      <c r="E30" s="27"/>
      <c r="F30" s="27"/>
      <c r="G30" s="32" t="str">
        <f t="shared" si="6"/>
        <v/>
      </c>
      <c r="H30" s="132" t="str">
        <f t="shared" si="7"/>
        <v/>
      </c>
      <c r="I30" s="131"/>
      <c r="J30" s="222" t="str">
        <f t="shared" si="5"/>
        <v/>
      </c>
      <c r="K30" s="222"/>
      <c r="L30" s="222"/>
      <c r="M30" s="27"/>
      <c r="N30" s="27"/>
      <c r="O30" s="32" t="str">
        <f t="shared" si="8"/>
        <v/>
      </c>
      <c r="P30" s="37" t="str">
        <f t="shared" si="9"/>
        <v/>
      </c>
      <c r="Q30" s="112"/>
      <c r="R30" s="32"/>
      <c r="S30" s="28"/>
      <c r="T30" s="6" t="str">
        <f t="shared" si="10"/>
        <v/>
      </c>
      <c r="U30" s="7" t="str">
        <f t="shared" si="10"/>
        <v/>
      </c>
      <c r="V30" s="8" t="str">
        <f t="shared" si="10"/>
        <v/>
      </c>
      <c r="W30" s="6" t="str">
        <f t="shared" si="11"/>
        <v/>
      </c>
      <c r="X30" s="7" t="str">
        <f t="shared" si="11"/>
        <v/>
      </c>
      <c r="Y30" s="7" t="str">
        <f t="shared" si="11"/>
        <v/>
      </c>
      <c r="Z30" s="9" t="str">
        <f t="shared" si="12"/>
        <v/>
      </c>
      <c r="AA30" s="28"/>
      <c r="AB30" s="28"/>
      <c r="AC30" s="28"/>
      <c r="AD30" s="51">
        <v>1</v>
      </c>
      <c r="AE30" s="52">
        <f t="shared" si="49"/>
        <v>0</v>
      </c>
      <c r="AF30" s="52">
        <f t="shared" si="13"/>
        <v>0</v>
      </c>
      <c r="AG30" s="52">
        <f t="shared" si="14"/>
        <v>0</v>
      </c>
      <c r="AH30" s="53">
        <f t="shared" si="15"/>
        <v>0</v>
      </c>
      <c r="AI30" s="51">
        <v>2</v>
      </c>
      <c r="AJ30" s="52">
        <f t="shared" si="50"/>
        <v>0</v>
      </c>
      <c r="AK30" s="52">
        <f t="shared" si="16"/>
        <v>0</v>
      </c>
      <c r="AL30" s="52">
        <f t="shared" si="17"/>
        <v>0</v>
      </c>
      <c r="AM30" s="53">
        <f t="shared" si="18"/>
        <v>0</v>
      </c>
      <c r="AN30" s="51">
        <v>3</v>
      </c>
      <c r="AO30" s="52">
        <f t="shared" si="53"/>
        <v>0</v>
      </c>
      <c r="AP30" s="52">
        <f t="shared" si="19"/>
        <v>0</v>
      </c>
      <c r="AQ30" s="52">
        <f t="shared" si="20"/>
        <v>0</v>
      </c>
      <c r="AR30" s="53">
        <f t="shared" si="21"/>
        <v>0</v>
      </c>
      <c r="AS30" s="51">
        <v>4</v>
      </c>
      <c r="AT30" s="52">
        <f t="shared" si="51"/>
        <v>0</v>
      </c>
      <c r="AU30" s="52">
        <f t="shared" si="22"/>
        <v>0</v>
      </c>
      <c r="AV30" s="52">
        <f t="shared" si="23"/>
        <v>0</v>
      </c>
      <c r="AW30" s="53">
        <f t="shared" si="24"/>
        <v>0</v>
      </c>
      <c r="AX30" s="51">
        <v>5</v>
      </c>
      <c r="AY30" s="52">
        <f t="shared" si="52"/>
        <v>0</v>
      </c>
      <c r="AZ30" s="52">
        <f t="shared" si="25"/>
        <v>0</v>
      </c>
      <c r="BA30" s="52">
        <f t="shared" si="26"/>
        <v>0</v>
      </c>
      <c r="BB30" s="53">
        <f t="shared" si="27"/>
        <v>0</v>
      </c>
      <c r="BC30" s="28"/>
      <c r="BD30" s="51">
        <v>1</v>
      </c>
      <c r="BE30" s="52">
        <f t="shared" si="28"/>
        <v>0</v>
      </c>
      <c r="BF30" s="52">
        <f t="shared" si="29"/>
        <v>0</v>
      </c>
      <c r="BG30" s="52">
        <f t="shared" si="30"/>
        <v>0</v>
      </c>
      <c r="BH30" s="53">
        <f t="shared" si="31"/>
        <v>0</v>
      </c>
      <c r="BI30" s="51">
        <v>2</v>
      </c>
      <c r="BJ30" s="52">
        <f t="shared" si="32"/>
        <v>0</v>
      </c>
      <c r="BK30" s="52">
        <f t="shared" si="33"/>
        <v>0</v>
      </c>
      <c r="BL30" s="52">
        <f t="shared" si="34"/>
        <v>0</v>
      </c>
      <c r="BM30" s="53">
        <f t="shared" si="35"/>
        <v>0</v>
      </c>
      <c r="BN30" s="51">
        <v>3</v>
      </c>
      <c r="BO30" s="52">
        <f t="shared" si="36"/>
        <v>0</v>
      </c>
      <c r="BP30" s="52">
        <f t="shared" si="37"/>
        <v>0</v>
      </c>
      <c r="BQ30" s="52">
        <f t="shared" si="38"/>
        <v>0</v>
      </c>
      <c r="BR30" s="53">
        <f t="shared" si="39"/>
        <v>0</v>
      </c>
      <c r="BS30" s="51">
        <v>4</v>
      </c>
      <c r="BT30" s="52">
        <f t="shared" si="40"/>
        <v>0</v>
      </c>
      <c r="BU30" s="52">
        <f t="shared" si="41"/>
        <v>0</v>
      </c>
      <c r="BV30" s="52">
        <f t="shared" si="42"/>
        <v>0</v>
      </c>
      <c r="BW30" s="53">
        <f t="shared" si="43"/>
        <v>0</v>
      </c>
      <c r="BX30" s="51">
        <v>5</v>
      </c>
      <c r="BY30" s="52">
        <f t="shared" si="44"/>
        <v>0</v>
      </c>
      <c r="BZ30" s="52">
        <f t="shared" si="45"/>
        <v>0</v>
      </c>
      <c r="CA30" s="52">
        <f t="shared" si="46"/>
        <v>0</v>
      </c>
      <c r="CB30" s="53">
        <f t="shared" si="47"/>
        <v>0</v>
      </c>
    </row>
    <row r="31" spans="1:80" ht="18" customHeight="1">
      <c r="A31" s="35">
        <f t="shared" si="48"/>
        <v>16</v>
      </c>
      <c r="B31" s="106"/>
      <c r="C31" s="131"/>
      <c r="D31" s="36" t="str">
        <f t="shared" si="4"/>
        <v/>
      </c>
      <c r="E31" s="27"/>
      <c r="F31" s="27"/>
      <c r="G31" s="32" t="str">
        <f t="shared" si="6"/>
        <v/>
      </c>
      <c r="H31" s="132" t="str">
        <f t="shared" si="7"/>
        <v/>
      </c>
      <c r="I31" s="131"/>
      <c r="J31" s="222" t="str">
        <f t="shared" si="5"/>
        <v/>
      </c>
      <c r="K31" s="222"/>
      <c r="L31" s="222"/>
      <c r="M31" s="27"/>
      <c r="N31" s="27"/>
      <c r="O31" s="32" t="str">
        <f t="shared" si="8"/>
        <v/>
      </c>
      <c r="P31" s="37" t="str">
        <f t="shared" si="9"/>
        <v/>
      </c>
      <c r="Q31" s="112"/>
      <c r="R31" s="32"/>
      <c r="S31" s="28"/>
      <c r="T31" s="6" t="str">
        <f t="shared" si="10"/>
        <v/>
      </c>
      <c r="U31" s="7" t="str">
        <f t="shared" si="10"/>
        <v/>
      </c>
      <c r="V31" s="8" t="str">
        <f t="shared" si="10"/>
        <v/>
      </c>
      <c r="W31" s="6" t="str">
        <f t="shared" si="11"/>
        <v/>
      </c>
      <c r="X31" s="7" t="str">
        <f t="shared" si="11"/>
        <v/>
      </c>
      <c r="Y31" s="7" t="str">
        <f t="shared" si="11"/>
        <v/>
      </c>
      <c r="Z31" s="9" t="str">
        <f t="shared" si="12"/>
        <v/>
      </c>
      <c r="AA31" s="28"/>
      <c r="AB31" s="28"/>
      <c r="AC31" s="28"/>
      <c r="AD31" s="51">
        <v>1</v>
      </c>
      <c r="AE31" s="52">
        <f t="shared" si="49"/>
        <v>0</v>
      </c>
      <c r="AF31" s="52">
        <f t="shared" si="13"/>
        <v>0</v>
      </c>
      <c r="AG31" s="52">
        <f t="shared" si="14"/>
        <v>0</v>
      </c>
      <c r="AH31" s="53">
        <f t="shared" si="15"/>
        <v>0</v>
      </c>
      <c r="AI31" s="51">
        <v>2</v>
      </c>
      <c r="AJ31" s="52">
        <f t="shared" si="50"/>
        <v>0</v>
      </c>
      <c r="AK31" s="52">
        <f t="shared" si="16"/>
        <v>0</v>
      </c>
      <c r="AL31" s="52">
        <f t="shared" si="17"/>
        <v>0</v>
      </c>
      <c r="AM31" s="53">
        <f t="shared" si="18"/>
        <v>0</v>
      </c>
      <c r="AN31" s="51">
        <v>3</v>
      </c>
      <c r="AO31" s="52">
        <f t="shared" si="53"/>
        <v>0</v>
      </c>
      <c r="AP31" s="52">
        <f t="shared" si="19"/>
        <v>0</v>
      </c>
      <c r="AQ31" s="52">
        <f t="shared" si="20"/>
        <v>0</v>
      </c>
      <c r="AR31" s="53">
        <f t="shared" si="21"/>
        <v>0</v>
      </c>
      <c r="AS31" s="51">
        <v>4</v>
      </c>
      <c r="AT31" s="52">
        <f t="shared" si="51"/>
        <v>0</v>
      </c>
      <c r="AU31" s="52">
        <f t="shared" si="22"/>
        <v>0</v>
      </c>
      <c r="AV31" s="52">
        <f t="shared" si="23"/>
        <v>0</v>
      </c>
      <c r="AW31" s="53">
        <f t="shared" si="24"/>
        <v>0</v>
      </c>
      <c r="AX31" s="51">
        <v>5</v>
      </c>
      <c r="AY31" s="52">
        <f t="shared" si="52"/>
        <v>0</v>
      </c>
      <c r="AZ31" s="52">
        <f t="shared" si="25"/>
        <v>0</v>
      </c>
      <c r="BA31" s="52">
        <f t="shared" si="26"/>
        <v>0</v>
      </c>
      <c r="BB31" s="53">
        <f t="shared" si="27"/>
        <v>0</v>
      </c>
      <c r="BC31" s="28"/>
      <c r="BD31" s="51">
        <v>1</v>
      </c>
      <c r="BE31" s="52">
        <f t="shared" si="28"/>
        <v>0</v>
      </c>
      <c r="BF31" s="52">
        <f t="shared" si="29"/>
        <v>0</v>
      </c>
      <c r="BG31" s="52">
        <f t="shared" si="30"/>
        <v>0</v>
      </c>
      <c r="BH31" s="53">
        <f t="shared" si="31"/>
        <v>0</v>
      </c>
      <c r="BI31" s="51">
        <v>2</v>
      </c>
      <c r="BJ31" s="52">
        <f t="shared" si="32"/>
        <v>0</v>
      </c>
      <c r="BK31" s="52">
        <f t="shared" si="33"/>
        <v>0</v>
      </c>
      <c r="BL31" s="52">
        <f t="shared" si="34"/>
        <v>0</v>
      </c>
      <c r="BM31" s="53">
        <f t="shared" si="35"/>
        <v>0</v>
      </c>
      <c r="BN31" s="51">
        <v>3</v>
      </c>
      <c r="BO31" s="52">
        <f t="shared" si="36"/>
        <v>0</v>
      </c>
      <c r="BP31" s="52">
        <f t="shared" si="37"/>
        <v>0</v>
      </c>
      <c r="BQ31" s="52">
        <f t="shared" si="38"/>
        <v>0</v>
      </c>
      <c r="BR31" s="53">
        <f t="shared" si="39"/>
        <v>0</v>
      </c>
      <c r="BS31" s="51">
        <v>4</v>
      </c>
      <c r="BT31" s="52">
        <f t="shared" si="40"/>
        <v>0</v>
      </c>
      <c r="BU31" s="52">
        <f t="shared" si="41"/>
        <v>0</v>
      </c>
      <c r="BV31" s="52">
        <f t="shared" si="42"/>
        <v>0</v>
      </c>
      <c r="BW31" s="53">
        <f t="shared" si="43"/>
        <v>0</v>
      </c>
      <c r="BX31" s="51">
        <v>5</v>
      </c>
      <c r="BY31" s="52">
        <f t="shared" si="44"/>
        <v>0</v>
      </c>
      <c r="BZ31" s="52">
        <f t="shared" si="45"/>
        <v>0</v>
      </c>
      <c r="CA31" s="52">
        <f t="shared" si="46"/>
        <v>0</v>
      </c>
      <c r="CB31" s="53">
        <f t="shared" si="47"/>
        <v>0</v>
      </c>
    </row>
    <row r="32" spans="1:80" ht="18" customHeight="1">
      <c r="A32" s="35">
        <f t="shared" si="48"/>
        <v>17</v>
      </c>
      <c r="B32" s="106"/>
      <c r="C32" s="131"/>
      <c r="D32" s="36" t="str">
        <f t="shared" si="4"/>
        <v/>
      </c>
      <c r="E32" s="27"/>
      <c r="F32" s="27"/>
      <c r="G32" s="32" t="str">
        <f>IF(E32&gt;0,E32+F32,"")</f>
        <v/>
      </c>
      <c r="H32" s="132" t="str">
        <f t="shared" si="7"/>
        <v/>
      </c>
      <c r="I32" s="131"/>
      <c r="J32" s="222" t="str">
        <f t="shared" si="5"/>
        <v/>
      </c>
      <c r="K32" s="222"/>
      <c r="L32" s="222"/>
      <c r="M32" s="27"/>
      <c r="N32" s="27"/>
      <c r="O32" s="32" t="str">
        <f t="shared" si="8"/>
        <v/>
      </c>
      <c r="P32" s="37" t="str">
        <f t="shared" si="9"/>
        <v/>
      </c>
      <c r="Q32" s="112"/>
      <c r="R32" s="32"/>
      <c r="S32" s="28"/>
      <c r="T32" s="6" t="str">
        <f t="shared" si="10"/>
        <v/>
      </c>
      <c r="U32" s="7" t="str">
        <f t="shared" si="10"/>
        <v/>
      </c>
      <c r="V32" s="8" t="str">
        <f t="shared" si="10"/>
        <v/>
      </c>
      <c r="W32" s="6" t="str">
        <f t="shared" si="11"/>
        <v/>
      </c>
      <c r="X32" s="7" t="str">
        <f t="shared" si="11"/>
        <v/>
      </c>
      <c r="Y32" s="7" t="str">
        <f t="shared" si="11"/>
        <v/>
      </c>
      <c r="Z32" s="9" t="str">
        <f t="shared" si="12"/>
        <v/>
      </c>
      <c r="AA32" s="28"/>
      <c r="AB32" s="28"/>
      <c r="AC32" s="28"/>
      <c r="AD32" s="51">
        <v>1</v>
      </c>
      <c r="AE32" s="52">
        <f t="shared" si="49"/>
        <v>0</v>
      </c>
      <c r="AF32" s="52">
        <f t="shared" si="13"/>
        <v>0</v>
      </c>
      <c r="AG32" s="52">
        <f t="shared" si="14"/>
        <v>0</v>
      </c>
      <c r="AH32" s="53">
        <f t="shared" si="15"/>
        <v>0</v>
      </c>
      <c r="AI32" s="51">
        <v>2</v>
      </c>
      <c r="AJ32" s="52">
        <f t="shared" si="50"/>
        <v>0</v>
      </c>
      <c r="AK32" s="52">
        <f t="shared" si="16"/>
        <v>0</v>
      </c>
      <c r="AL32" s="52">
        <f t="shared" si="17"/>
        <v>0</v>
      </c>
      <c r="AM32" s="53">
        <f t="shared" si="18"/>
        <v>0</v>
      </c>
      <c r="AN32" s="51">
        <v>3</v>
      </c>
      <c r="AO32" s="52">
        <f t="shared" si="53"/>
        <v>0</v>
      </c>
      <c r="AP32" s="52">
        <f t="shared" si="19"/>
        <v>0</v>
      </c>
      <c r="AQ32" s="52">
        <f t="shared" si="20"/>
        <v>0</v>
      </c>
      <c r="AR32" s="53">
        <f t="shared" si="21"/>
        <v>0</v>
      </c>
      <c r="AS32" s="51">
        <v>4</v>
      </c>
      <c r="AT32" s="52">
        <f t="shared" si="51"/>
        <v>0</v>
      </c>
      <c r="AU32" s="52">
        <f t="shared" si="22"/>
        <v>0</v>
      </c>
      <c r="AV32" s="52">
        <f t="shared" si="23"/>
        <v>0</v>
      </c>
      <c r="AW32" s="53">
        <f t="shared" si="24"/>
        <v>0</v>
      </c>
      <c r="AX32" s="51">
        <v>5</v>
      </c>
      <c r="AY32" s="52">
        <f t="shared" si="52"/>
        <v>0</v>
      </c>
      <c r="AZ32" s="52">
        <f t="shared" si="25"/>
        <v>0</v>
      </c>
      <c r="BA32" s="52">
        <f t="shared" si="26"/>
        <v>0</v>
      </c>
      <c r="BB32" s="53">
        <f t="shared" si="27"/>
        <v>0</v>
      </c>
      <c r="BC32" s="28"/>
      <c r="BD32" s="51">
        <v>1</v>
      </c>
      <c r="BE32" s="52">
        <f t="shared" si="28"/>
        <v>0</v>
      </c>
      <c r="BF32" s="52">
        <f t="shared" si="29"/>
        <v>0</v>
      </c>
      <c r="BG32" s="52">
        <f t="shared" si="30"/>
        <v>0</v>
      </c>
      <c r="BH32" s="53">
        <f t="shared" si="31"/>
        <v>0</v>
      </c>
      <c r="BI32" s="51">
        <v>2</v>
      </c>
      <c r="BJ32" s="52">
        <f t="shared" si="32"/>
        <v>0</v>
      </c>
      <c r="BK32" s="52">
        <f t="shared" si="33"/>
        <v>0</v>
      </c>
      <c r="BL32" s="52">
        <f t="shared" si="34"/>
        <v>0</v>
      </c>
      <c r="BM32" s="53">
        <f t="shared" si="35"/>
        <v>0</v>
      </c>
      <c r="BN32" s="51">
        <v>3</v>
      </c>
      <c r="BO32" s="52">
        <f t="shared" si="36"/>
        <v>0</v>
      </c>
      <c r="BP32" s="52">
        <f t="shared" si="37"/>
        <v>0</v>
      </c>
      <c r="BQ32" s="52">
        <f t="shared" si="38"/>
        <v>0</v>
      </c>
      <c r="BR32" s="53">
        <f t="shared" si="39"/>
        <v>0</v>
      </c>
      <c r="BS32" s="51">
        <v>4</v>
      </c>
      <c r="BT32" s="52">
        <f t="shared" si="40"/>
        <v>0</v>
      </c>
      <c r="BU32" s="52">
        <f t="shared" si="41"/>
        <v>0</v>
      </c>
      <c r="BV32" s="52">
        <f t="shared" si="42"/>
        <v>0</v>
      </c>
      <c r="BW32" s="53">
        <f t="shared" si="43"/>
        <v>0</v>
      </c>
      <c r="BX32" s="51">
        <v>5</v>
      </c>
      <c r="BY32" s="52">
        <f t="shared" si="44"/>
        <v>0</v>
      </c>
      <c r="BZ32" s="52">
        <f t="shared" si="45"/>
        <v>0</v>
      </c>
      <c r="CA32" s="52">
        <f t="shared" si="46"/>
        <v>0</v>
      </c>
      <c r="CB32" s="53">
        <f t="shared" si="47"/>
        <v>0</v>
      </c>
    </row>
    <row r="33" spans="1:80" ht="18" customHeight="1">
      <c r="A33" s="35">
        <f t="shared" si="48"/>
        <v>18</v>
      </c>
      <c r="B33" s="106"/>
      <c r="C33" s="131"/>
      <c r="D33" s="36" t="str">
        <f t="shared" si="4"/>
        <v/>
      </c>
      <c r="E33" s="27"/>
      <c r="F33" s="27"/>
      <c r="G33" s="32" t="str">
        <f t="shared" ref="G33:G42" si="54">IF(E33&gt;0,E33+F33,"")</f>
        <v/>
      </c>
      <c r="H33" s="132" t="str">
        <f t="shared" si="7"/>
        <v/>
      </c>
      <c r="I33" s="131"/>
      <c r="J33" s="222" t="str">
        <f t="shared" si="5"/>
        <v/>
      </c>
      <c r="K33" s="222"/>
      <c r="L33" s="222"/>
      <c r="M33" s="27"/>
      <c r="N33" s="27"/>
      <c r="O33" s="32" t="str">
        <f t="shared" si="8"/>
        <v/>
      </c>
      <c r="P33" s="37" t="str">
        <f t="shared" si="9"/>
        <v/>
      </c>
      <c r="Q33" s="112"/>
      <c r="R33" s="32"/>
      <c r="S33" s="28"/>
      <c r="T33" s="6" t="str">
        <f t="shared" si="10"/>
        <v/>
      </c>
      <c r="U33" s="7" t="str">
        <f t="shared" si="10"/>
        <v/>
      </c>
      <c r="V33" s="8" t="str">
        <f t="shared" si="10"/>
        <v/>
      </c>
      <c r="W33" s="6" t="str">
        <f t="shared" si="11"/>
        <v/>
      </c>
      <c r="X33" s="7" t="str">
        <f t="shared" si="11"/>
        <v/>
      </c>
      <c r="Y33" s="7" t="str">
        <f t="shared" si="11"/>
        <v/>
      </c>
      <c r="Z33" s="9" t="str">
        <f t="shared" si="12"/>
        <v/>
      </c>
      <c r="AA33" s="28"/>
      <c r="AB33" s="28"/>
      <c r="AC33" s="28"/>
      <c r="AD33" s="51">
        <v>1</v>
      </c>
      <c r="AE33" s="52">
        <f t="shared" si="49"/>
        <v>0</v>
      </c>
      <c r="AF33" s="52">
        <f t="shared" si="13"/>
        <v>0</v>
      </c>
      <c r="AG33" s="52">
        <f t="shared" si="14"/>
        <v>0</v>
      </c>
      <c r="AH33" s="53">
        <f t="shared" si="15"/>
        <v>0</v>
      </c>
      <c r="AI33" s="51">
        <v>2</v>
      </c>
      <c r="AJ33" s="52">
        <f t="shared" si="50"/>
        <v>0</v>
      </c>
      <c r="AK33" s="52">
        <f t="shared" si="16"/>
        <v>0</v>
      </c>
      <c r="AL33" s="52">
        <f t="shared" si="17"/>
        <v>0</v>
      </c>
      <c r="AM33" s="53">
        <f t="shared" si="18"/>
        <v>0</v>
      </c>
      <c r="AN33" s="51">
        <v>3</v>
      </c>
      <c r="AO33" s="52">
        <f t="shared" si="53"/>
        <v>0</v>
      </c>
      <c r="AP33" s="52">
        <f t="shared" si="19"/>
        <v>0</v>
      </c>
      <c r="AQ33" s="52">
        <f t="shared" si="20"/>
        <v>0</v>
      </c>
      <c r="AR33" s="53">
        <f t="shared" si="21"/>
        <v>0</v>
      </c>
      <c r="AS33" s="51">
        <v>4</v>
      </c>
      <c r="AT33" s="52">
        <f t="shared" si="51"/>
        <v>0</v>
      </c>
      <c r="AU33" s="52">
        <f t="shared" si="22"/>
        <v>0</v>
      </c>
      <c r="AV33" s="52">
        <f t="shared" si="23"/>
        <v>0</v>
      </c>
      <c r="AW33" s="53">
        <f t="shared" si="24"/>
        <v>0</v>
      </c>
      <c r="AX33" s="51">
        <v>5</v>
      </c>
      <c r="AY33" s="52">
        <f t="shared" si="52"/>
        <v>0</v>
      </c>
      <c r="AZ33" s="52">
        <f t="shared" si="25"/>
        <v>0</v>
      </c>
      <c r="BA33" s="52">
        <f t="shared" si="26"/>
        <v>0</v>
      </c>
      <c r="BB33" s="53">
        <f t="shared" si="27"/>
        <v>0</v>
      </c>
      <c r="BC33" s="28"/>
      <c r="BD33" s="51">
        <v>1</v>
      </c>
      <c r="BE33" s="52">
        <f t="shared" si="28"/>
        <v>0</v>
      </c>
      <c r="BF33" s="52">
        <f t="shared" si="29"/>
        <v>0</v>
      </c>
      <c r="BG33" s="52">
        <f t="shared" si="30"/>
        <v>0</v>
      </c>
      <c r="BH33" s="53">
        <f t="shared" si="31"/>
        <v>0</v>
      </c>
      <c r="BI33" s="51">
        <v>2</v>
      </c>
      <c r="BJ33" s="52">
        <f t="shared" si="32"/>
        <v>0</v>
      </c>
      <c r="BK33" s="52">
        <f t="shared" si="33"/>
        <v>0</v>
      </c>
      <c r="BL33" s="52">
        <f t="shared" si="34"/>
        <v>0</v>
      </c>
      <c r="BM33" s="53">
        <f t="shared" si="35"/>
        <v>0</v>
      </c>
      <c r="BN33" s="51">
        <v>3</v>
      </c>
      <c r="BO33" s="52">
        <f t="shared" si="36"/>
        <v>0</v>
      </c>
      <c r="BP33" s="52">
        <f t="shared" si="37"/>
        <v>0</v>
      </c>
      <c r="BQ33" s="52">
        <f t="shared" si="38"/>
        <v>0</v>
      </c>
      <c r="BR33" s="53">
        <f t="shared" si="39"/>
        <v>0</v>
      </c>
      <c r="BS33" s="51">
        <v>4</v>
      </c>
      <c r="BT33" s="52">
        <f t="shared" si="40"/>
        <v>0</v>
      </c>
      <c r="BU33" s="52">
        <f t="shared" si="41"/>
        <v>0</v>
      </c>
      <c r="BV33" s="52">
        <f t="shared" si="42"/>
        <v>0</v>
      </c>
      <c r="BW33" s="53">
        <f t="shared" si="43"/>
        <v>0</v>
      </c>
      <c r="BX33" s="51">
        <v>5</v>
      </c>
      <c r="BY33" s="52">
        <f t="shared" si="44"/>
        <v>0</v>
      </c>
      <c r="BZ33" s="52">
        <f t="shared" si="45"/>
        <v>0</v>
      </c>
      <c r="CA33" s="52">
        <f t="shared" si="46"/>
        <v>0</v>
      </c>
      <c r="CB33" s="53">
        <f t="shared" si="47"/>
        <v>0</v>
      </c>
    </row>
    <row r="34" spans="1:80" ht="18" customHeight="1">
      <c r="A34" s="35">
        <f t="shared" si="48"/>
        <v>19</v>
      </c>
      <c r="B34" s="106"/>
      <c r="C34" s="131"/>
      <c r="D34" s="36" t="str">
        <f t="shared" si="4"/>
        <v/>
      </c>
      <c r="E34" s="27"/>
      <c r="F34" s="27"/>
      <c r="G34" s="32" t="str">
        <f t="shared" si="54"/>
        <v/>
      </c>
      <c r="H34" s="132" t="str">
        <f t="shared" si="7"/>
        <v/>
      </c>
      <c r="I34" s="131"/>
      <c r="J34" s="222" t="str">
        <f t="shared" si="5"/>
        <v/>
      </c>
      <c r="K34" s="222"/>
      <c r="L34" s="222"/>
      <c r="M34" s="27"/>
      <c r="N34" s="27"/>
      <c r="O34" s="32" t="str">
        <f t="shared" si="8"/>
        <v/>
      </c>
      <c r="P34" s="37" t="str">
        <f t="shared" si="9"/>
        <v/>
      </c>
      <c r="Q34" s="112"/>
      <c r="R34" s="32"/>
      <c r="S34" s="28"/>
      <c r="T34" s="6" t="str">
        <f t="shared" si="10"/>
        <v/>
      </c>
      <c r="U34" s="7" t="str">
        <f t="shared" si="10"/>
        <v/>
      </c>
      <c r="V34" s="8" t="str">
        <f t="shared" si="10"/>
        <v/>
      </c>
      <c r="W34" s="6" t="str">
        <f t="shared" si="11"/>
        <v/>
      </c>
      <c r="X34" s="7" t="str">
        <f t="shared" si="11"/>
        <v/>
      </c>
      <c r="Y34" s="7" t="str">
        <f t="shared" si="11"/>
        <v/>
      </c>
      <c r="Z34" s="9" t="str">
        <f t="shared" si="12"/>
        <v/>
      </c>
      <c r="AA34" s="28"/>
      <c r="AB34" s="28"/>
      <c r="AC34" s="28"/>
      <c r="AD34" s="51">
        <v>1</v>
      </c>
      <c r="AE34" s="52">
        <f t="shared" si="49"/>
        <v>0</v>
      </c>
      <c r="AF34" s="52">
        <f t="shared" si="13"/>
        <v>0</v>
      </c>
      <c r="AG34" s="52">
        <f t="shared" si="14"/>
        <v>0</v>
      </c>
      <c r="AH34" s="53">
        <f t="shared" si="15"/>
        <v>0</v>
      </c>
      <c r="AI34" s="51">
        <v>2</v>
      </c>
      <c r="AJ34" s="52">
        <f t="shared" si="50"/>
        <v>0</v>
      </c>
      <c r="AK34" s="52">
        <f t="shared" si="16"/>
        <v>0</v>
      </c>
      <c r="AL34" s="52">
        <f t="shared" si="17"/>
        <v>0</v>
      </c>
      <c r="AM34" s="53">
        <f t="shared" si="18"/>
        <v>0</v>
      </c>
      <c r="AN34" s="51">
        <v>3</v>
      </c>
      <c r="AO34" s="52">
        <f t="shared" si="53"/>
        <v>0</v>
      </c>
      <c r="AP34" s="52">
        <f t="shared" si="19"/>
        <v>0</v>
      </c>
      <c r="AQ34" s="52">
        <f t="shared" si="20"/>
        <v>0</v>
      </c>
      <c r="AR34" s="53">
        <f t="shared" si="21"/>
        <v>0</v>
      </c>
      <c r="AS34" s="51">
        <v>4</v>
      </c>
      <c r="AT34" s="52">
        <f t="shared" si="51"/>
        <v>0</v>
      </c>
      <c r="AU34" s="52">
        <f t="shared" si="22"/>
        <v>0</v>
      </c>
      <c r="AV34" s="52">
        <f t="shared" si="23"/>
        <v>0</v>
      </c>
      <c r="AW34" s="53">
        <f t="shared" si="24"/>
        <v>0</v>
      </c>
      <c r="AX34" s="51">
        <v>5</v>
      </c>
      <c r="AY34" s="52">
        <f t="shared" si="52"/>
        <v>0</v>
      </c>
      <c r="AZ34" s="52">
        <f t="shared" si="25"/>
        <v>0</v>
      </c>
      <c r="BA34" s="52">
        <f t="shared" si="26"/>
        <v>0</v>
      </c>
      <c r="BB34" s="53">
        <f t="shared" si="27"/>
        <v>0</v>
      </c>
      <c r="BC34" s="28"/>
      <c r="BD34" s="51">
        <v>1</v>
      </c>
      <c r="BE34" s="52">
        <f t="shared" si="28"/>
        <v>0</v>
      </c>
      <c r="BF34" s="52">
        <f t="shared" si="29"/>
        <v>0</v>
      </c>
      <c r="BG34" s="52">
        <f t="shared" si="30"/>
        <v>0</v>
      </c>
      <c r="BH34" s="53">
        <f t="shared" si="31"/>
        <v>0</v>
      </c>
      <c r="BI34" s="51">
        <v>2</v>
      </c>
      <c r="BJ34" s="52">
        <f t="shared" si="32"/>
        <v>0</v>
      </c>
      <c r="BK34" s="52">
        <f t="shared" si="33"/>
        <v>0</v>
      </c>
      <c r="BL34" s="52">
        <f t="shared" si="34"/>
        <v>0</v>
      </c>
      <c r="BM34" s="53">
        <f t="shared" si="35"/>
        <v>0</v>
      </c>
      <c r="BN34" s="51">
        <v>3</v>
      </c>
      <c r="BO34" s="52">
        <f t="shared" si="36"/>
        <v>0</v>
      </c>
      <c r="BP34" s="52">
        <f t="shared" si="37"/>
        <v>0</v>
      </c>
      <c r="BQ34" s="52">
        <f t="shared" si="38"/>
        <v>0</v>
      </c>
      <c r="BR34" s="53">
        <f t="shared" si="39"/>
        <v>0</v>
      </c>
      <c r="BS34" s="51">
        <v>4</v>
      </c>
      <c r="BT34" s="52">
        <f t="shared" si="40"/>
        <v>0</v>
      </c>
      <c r="BU34" s="52">
        <f t="shared" si="41"/>
        <v>0</v>
      </c>
      <c r="BV34" s="52">
        <f t="shared" si="42"/>
        <v>0</v>
      </c>
      <c r="BW34" s="53">
        <f t="shared" si="43"/>
        <v>0</v>
      </c>
      <c r="BX34" s="51">
        <v>5</v>
      </c>
      <c r="BY34" s="52">
        <f t="shared" si="44"/>
        <v>0</v>
      </c>
      <c r="BZ34" s="52">
        <f t="shared" si="45"/>
        <v>0</v>
      </c>
      <c r="CA34" s="52">
        <f t="shared" si="46"/>
        <v>0</v>
      </c>
      <c r="CB34" s="53">
        <f t="shared" si="47"/>
        <v>0</v>
      </c>
    </row>
    <row r="35" spans="1:80" ht="16.2" thickBot="1">
      <c r="A35" s="35">
        <f t="shared" si="48"/>
        <v>20</v>
      </c>
      <c r="B35" s="106"/>
      <c r="C35" s="133"/>
      <c r="D35" s="134" t="str">
        <f t="shared" si="4"/>
        <v/>
      </c>
      <c r="E35" s="135"/>
      <c r="F35" s="135"/>
      <c r="G35" s="136" t="str">
        <f t="shared" si="54"/>
        <v/>
      </c>
      <c r="H35" s="137" t="str">
        <f t="shared" si="7"/>
        <v/>
      </c>
      <c r="I35" s="133"/>
      <c r="J35" s="223" t="str">
        <f t="shared" si="5"/>
        <v/>
      </c>
      <c r="K35" s="223"/>
      <c r="L35" s="223"/>
      <c r="M35" s="135"/>
      <c r="N35" s="135"/>
      <c r="O35" s="136" t="str">
        <f t="shared" si="8"/>
        <v/>
      </c>
      <c r="P35" s="140" t="str">
        <f t="shared" si="9"/>
        <v/>
      </c>
      <c r="Q35" s="117"/>
      <c r="R35" s="32"/>
      <c r="S35" s="28"/>
      <c r="T35" s="153" t="str">
        <f t="shared" si="10"/>
        <v/>
      </c>
      <c r="U35" s="154" t="str">
        <f t="shared" si="10"/>
        <v/>
      </c>
      <c r="V35" s="155" t="str">
        <f t="shared" si="10"/>
        <v/>
      </c>
      <c r="W35" s="153" t="str">
        <f t="shared" si="11"/>
        <v/>
      </c>
      <c r="X35" s="154" t="str">
        <f t="shared" si="11"/>
        <v/>
      </c>
      <c r="Y35" s="154" t="str">
        <f t="shared" si="11"/>
        <v/>
      </c>
      <c r="Z35" s="156" t="str">
        <f t="shared" si="12"/>
        <v/>
      </c>
      <c r="AA35" s="28"/>
      <c r="AB35" s="28"/>
      <c r="AC35" s="28"/>
      <c r="AD35" s="51">
        <v>1</v>
      </c>
      <c r="AE35" s="52">
        <f t="shared" si="49"/>
        <v>0</v>
      </c>
      <c r="AF35" s="52">
        <f t="shared" si="13"/>
        <v>0</v>
      </c>
      <c r="AG35" s="52">
        <f t="shared" si="14"/>
        <v>0</v>
      </c>
      <c r="AH35" s="53">
        <f t="shared" si="15"/>
        <v>0</v>
      </c>
      <c r="AI35" s="51">
        <v>2</v>
      </c>
      <c r="AJ35" s="52">
        <f t="shared" si="50"/>
        <v>0</v>
      </c>
      <c r="AK35" s="52">
        <f t="shared" si="16"/>
        <v>0</v>
      </c>
      <c r="AL35" s="52">
        <f t="shared" si="17"/>
        <v>0</v>
      </c>
      <c r="AM35" s="53">
        <f t="shared" si="18"/>
        <v>0</v>
      </c>
      <c r="AN35" s="51">
        <v>3</v>
      </c>
      <c r="AO35" s="52">
        <f t="shared" si="53"/>
        <v>0</v>
      </c>
      <c r="AP35" s="52">
        <f t="shared" si="19"/>
        <v>0</v>
      </c>
      <c r="AQ35" s="52">
        <f t="shared" si="20"/>
        <v>0</v>
      </c>
      <c r="AR35" s="53">
        <f t="shared" si="21"/>
        <v>0</v>
      </c>
      <c r="AS35" s="51">
        <v>4</v>
      </c>
      <c r="AT35" s="52">
        <f t="shared" si="51"/>
        <v>0</v>
      </c>
      <c r="AU35" s="52">
        <f t="shared" si="22"/>
        <v>0</v>
      </c>
      <c r="AV35" s="52">
        <f t="shared" si="23"/>
        <v>0</v>
      </c>
      <c r="AW35" s="53">
        <f t="shared" si="24"/>
        <v>0</v>
      </c>
      <c r="AX35" s="51">
        <v>5</v>
      </c>
      <c r="AY35" s="52">
        <f t="shared" si="52"/>
        <v>0</v>
      </c>
      <c r="AZ35" s="52">
        <f t="shared" si="25"/>
        <v>0</v>
      </c>
      <c r="BA35" s="52">
        <f t="shared" si="26"/>
        <v>0</v>
      </c>
      <c r="BB35" s="53">
        <f t="shared" si="27"/>
        <v>0</v>
      </c>
      <c r="BC35" s="28"/>
      <c r="BD35" s="51">
        <v>1</v>
      </c>
      <c r="BE35" s="52">
        <f t="shared" si="28"/>
        <v>0</v>
      </c>
      <c r="BF35" s="52">
        <f t="shared" si="29"/>
        <v>0</v>
      </c>
      <c r="BG35" s="52">
        <f t="shared" si="30"/>
        <v>0</v>
      </c>
      <c r="BH35" s="53">
        <f t="shared" si="31"/>
        <v>0</v>
      </c>
      <c r="BI35" s="51">
        <v>2</v>
      </c>
      <c r="BJ35" s="52">
        <f t="shared" si="32"/>
        <v>0</v>
      </c>
      <c r="BK35" s="52">
        <f t="shared" si="33"/>
        <v>0</v>
      </c>
      <c r="BL35" s="52">
        <f t="shared" si="34"/>
        <v>0</v>
      </c>
      <c r="BM35" s="53">
        <f t="shared" si="35"/>
        <v>0</v>
      </c>
      <c r="BN35" s="51">
        <v>3</v>
      </c>
      <c r="BO35" s="52">
        <f t="shared" si="36"/>
        <v>0</v>
      </c>
      <c r="BP35" s="52">
        <f t="shared" si="37"/>
        <v>0</v>
      </c>
      <c r="BQ35" s="52">
        <f t="shared" si="38"/>
        <v>0</v>
      </c>
      <c r="BR35" s="53">
        <f t="shared" si="39"/>
        <v>0</v>
      </c>
      <c r="BS35" s="51">
        <v>4</v>
      </c>
      <c r="BT35" s="52">
        <f t="shared" si="40"/>
        <v>0</v>
      </c>
      <c r="BU35" s="52">
        <f t="shared" si="41"/>
        <v>0</v>
      </c>
      <c r="BV35" s="52">
        <f t="shared" si="42"/>
        <v>0</v>
      </c>
      <c r="BW35" s="53">
        <f t="shared" si="43"/>
        <v>0</v>
      </c>
      <c r="BX35" s="51">
        <v>5</v>
      </c>
      <c r="BY35" s="52">
        <f t="shared" si="44"/>
        <v>0</v>
      </c>
      <c r="BZ35" s="52">
        <f t="shared" si="45"/>
        <v>0</v>
      </c>
      <c r="CA35" s="52">
        <f t="shared" si="46"/>
        <v>0</v>
      </c>
      <c r="CB35" s="53">
        <f t="shared" si="47"/>
        <v>0</v>
      </c>
    </row>
    <row r="36" spans="1:80" ht="15.6" hidden="1">
      <c r="A36" s="35">
        <f t="shared" si="48"/>
        <v>21</v>
      </c>
      <c r="B36" s="26">
        <v>43706</v>
      </c>
      <c r="C36" s="34"/>
      <c r="D36" s="36" t="str">
        <f t="shared" si="4"/>
        <v/>
      </c>
      <c r="E36" s="27"/>
      <c r="F36" s="27"/>
      <c r="G36" s="32" t="str">
        <f t="shared" si="54"/>
        <v/>
      </c>
      <c r="H36" s="37" t="str">
        <f t="shared" si="7"/>
        <v/>
      </c>
      <c r="I36" s="34"/>
      <c r="J36" s="36" t="str">
        <f t="shared" si="5"/>
        <v/>
      </c>
      <c r="K36" s="36"/>
      <c r="L36" s="36"/>
      <c r="M36" s="27"/>
      <c r="N36" s="27"/>
      <c r="O36" s="32" t="str">
        <f t="shared" si="8"/>
        <v/>
      </c>
      <c r="P36" s="37" t="str">
        <f t="shared" ref="P36:P41" si="55">IF(I36&gt;"0",W36+X36+Y36+Z36,"")</f>
        <v/>
      </c>
      <c r="Q36" s="32"/>
      <c r="R36" s="32"/>
      <c r="S36" s="10"/>
      <c r="T36" s="138" t="str">
        <f t="shared" si="10"/>
        <v/>
      </c>
      <c r="U36" s="7" t="str">
        <f t="shared" si="10"/>
        <v/>
      </c>
      <c r="V36" s="8" t="str">
        <f t="shared" si="10"/>
        <v/>
      </c>
      <c r="W36" s="6" t="str">
        <f t="shared" si="11"/>
        <v/>
      </c>
      <c r="X36" s="7" t="str">
        <f t="shared" si="11"/>
        <v/>
      </c>
      <c r="Y36" s="7" t="str">
        <f t="shared" si="11"/>
        <v/>
      </c>
      <c r="Z36" s="9" t="str">
        <f t="shared" ref="Z36:Z41" si="56">IF(O36="","",IF(O36&gt;G36,1,0))</f>
        <v/>
      </c>
      <c r="AA36" s="28"/>
      <c r="AB36" s="28"/>
      <c r="AC36" s="28"/>
      <c r="AD36" s="51">
        <v>1</v>
      </c>
      <c r="AE36" s="52">
        <f t="shared" si="49"/>
        <v>0</v>
      </c>
      <c r="AF36" s="52">
        <f t="shared" si="13"/>
        <v>0</v>
      </c>
      <c r="AG36" s="52">
        <f t="shared" si="14"/>
        <v>0</v>
      </c>
      <c r="AH36" s="53">
        <f t="shared" si="15"/>
        <v>0</v>
      </c>
      <c r="AI36" s="51">
        <v>2</v>
      </c>
      <c r="AJ36" s="52">
        <f t="shared" ref="AJ36:AJ40" si="57">COUNTIFS($C36,"2",J36,"&gt;0")</f>
        <v>0</v>
      </c>
      <c r="AK36" s="52">
        <f t="shared" si="16"/>
        <v>0</v>
      </c>
      <c r="AL36" s="52">
        <f t="shared" si="17"/>
        <v>0</v>
      </c>
      <c r="AM36" s="53">
        <f t="shared" si="18"/>
        <v>0</v>
      </c>
      <c r="AN36" s="51">
        <v>3</v>
      </c>
      <c r="AO36" s="52">
        <f t="shared" si="53"/>
        <v>0</v>
      </c>
      <c r="AP36" s="52">
        <f t="shared" si="19"/>
        <v>0</v>
      </c>
      <c r="AQ36" s="52">
        <f t="shared" si="20"/>
        <v>0</v>
      </c>
      <c r="AR36" s="53">
        <f t="shared" si="21"/>
        <v>0</v>
      </c>
      <c r="AS36" s="51">
        <v>4</v>
      </c>
      <c r="AT36" s="52">
        <f t="shared" si="51"/>
        <v>0</v>
      </c>
      <c r="AU36" s="52">
        <f t="shared" si="22"/>
        <v>0</v>
      </c>
      <c r="AV36" s="52">
        <f t="shared" si="23"/>
        <v>0</v>
      </c>
      <c r="AW36" s="53">
        <f t="shared" si="24"/>
        <v>0</v>
      </c>
      <c r="AX36" s="51">
        <v>5</v>
      </c>
      <c r="AY36" s="52">
        <f t="shared" ref="AY36:AY41" si="58">COUNTIFS($C36,"5",E36,"&gt;0")</f>
        <v>0</v>
      </c>
      <c r="AZ36" s="52">
        <f t="shared" si="25"/>
        <v>0</v>
      </c>
      <c r="BA36" s="52">
        <f t="shared" si="26"/>
        <v>0</v>
      </c>
      <c r="BB36" s="53">
        <f t="shared" si="27"/>
        <v>0</v>
      </c>
      <c r="BC36" s="28"/>
      <c r="BD36" s="51">
        <v>1</v>
      </c>
      <c r="BE36" s="52">
        <f t="shared" si="28"/>
        <v>0</v>
      </c>
      <c r="BF36" s="52">
        <f t="shared" ref="BF36:BF41" si="59">IF($I36=BD36,VLOOKUP(BD36,$I36:$N36,3,FALSE),0)</f>
        <v>0</v>
      </c>
      <c r="BG36" s="52">
        <f t="shared" ref="BG36:BG41" si="60">IF($I36=BD36,VLOOKUP(BD36,$I36:$N36,4,FALSE),0)</f>
        <v>0</v>
      </c>
      <c r="BH36" s="53">
        <f t="shared" ref="BH36:BH41" si="61">IF($I36=BD36,VLOOKUP(BD36,$I36:$P36,6,FALSE),0)</f>
        <v>0</v>
      </c>
      <c r="BI36" s="51">
        <v>2</v>
      </c>
      <c r="BJ36" s="52">
        <f t="shared" si="32"/>
        <v>0</v>
      </c>
      <c r="BK36" s="52">
        <f t="shared" ref="BK36:BK41" si="62">IF($I36=BI36,VLOOKUP(BI36,$I36:$N36,3,FALSE),0)</f>
        <v>0</v>
      </c>
      <c r="BL36" s="52">
        <f t="shared" ref="BL36:BL41" si="63">IF($I36=BI36,VLOOKUP(BI36,$I36:$N36,4,FALSE),0)</f>
        <v>0</v>
      </c>
      <c r="BM36" s="53">
        <f t="shared" ref="BM36:BM41" si="64">IF($I36=BI36,VLOOKUP(BI36,$I36:$P36,6,FALSE),0)</f>
        <v>0</v>
      </c>
      <c r="BN36" s="51">
        <v>3</v>
      </c>
      <c r="BO36" s="52">
        <f t="shared" si="36"/>
        <v>0</v>
      </c>
      <c r="BP36" s="52">
        <f t="shared" ref="BP36:BP41" si="65">IF($I36=BN36,VLOOKUP(BN36,$I36:$N36,3,FALSE),0)</f>
        <v>0</v>
      </c>
      <c r="BQ36" s="52">
        <f t="shared" ref="BQ36:BQ41" si="66">IF($I36=BN36,VLOOKUP(BN36,$I36:$N36,4,FALSE),0)</f>
        <v>0</v>
      </c>
      <c r="BR36" s="53">
        <f t="shared" ref="BR36:BR41" si="67">IF($I36=BN36,VLOOKUP(BN36,$I36:$P36,6,FALSE),0)</f>
        <v>0</v>
      </c>
      <c r="BS36" s="51">
        <v>4</v>
      </c>
      <c r="BT36" s="52">
        <f t="shared" si="40"/>
        <v>0</v>
      </c>
      <c r="BU36" s="52">
        <f t="shared" ref="BU36:BU41" si="68">IF($I36=BS36,VLOOKUP(BS36,$I36:$N36,3,FALSE),0)</f>
        <v>0</v>
      </c>
      <c r="BV36" s="52">
        <f t="shared" ref="BV36:BV41" si="69">IF($I36=BS36,VLOOKUP(BS36,$I36:$N36,4,FALSE),0)</f>
        <v>0</v>
      </c>
      <c r="BW36" s="53">
        <f t="shared" ref="BW36:BW41" si="70">IF($I36=BS36,VLOOKUP(BS36,$I36:$P36,6,FALSE),0)</f>
        <v>0</v>
      </c>
      <c r="BX36" s="51">
        <v>5</v>
      </c>
      <c r="BY36" s="52">
        <f t="shared" si="44"/>
        <v>0</v>
      </c>
      <c r="BZ36" s="52">
        <f t="shared" ref="BZ36:BZ41" si="71">IF($I36=BX36,VLOOKUP(BX36,$I36:$N36,3,FALSE),0)</f>
        <v>0</v>
      </c>
      <c r="CA36" s="52">
        <f t="shared" ref="CA36:CA41" si="72">IF($I36=BX36,VLOOKUP(BX36,$I36:$N36,4,FALSE),0)</f>
        <v>0</v>
      </c>
      <c r="CB36" s="53">
        <f t="shared" ref="CB36:CB41" si="73">IF($I36=BX36,VLOOKUP(BX36,$I36:$P36,6,FALSE),0)</f>
        <v>0</v>
      </c>
    </row>
    <row r="37" spans="1:80" ht="15.6" hidden="1">
      <c r="A37" s="35">
        <f t="shared" si="48"/>
        <v>22</v>
      </c>
      <c r="B37" s="26">
        <v>43713</v>
      </c>
      <c r="C37" s="34"/>
      <c r="D37" s="36" t="str">
        <f t="shared" si="4"/>
        <v/>
      </c>
      <c r="E37" s="27"/>
      <c r="F37" s="27"/>
      <c r="G37" s="32" t="str">
        <f t="shared" si="54"/>
        <v/>
      </c>
      <c r="H37" s="37" t="str">
        <f t="shared" si="7"/>
        <v/>
      </c>
      <c r="I37" s="34"/>
      <c r="J37" s="36" t="str">
        <f t="shared" si="5"/>
        <v/>
      </c>
      <c r="K37" s="36"/>
      <c r="L37" s="36"/>
      <c r="M37" s="27"/>
      <c r="N37" s="27"/>
      <c r="O37" s="32" t="str">
        <f t="shared" si="8"/>
        <v/>
      </c>
      <c r="P37" s="37" t="str">
        <f t="shared" si="55"/>
        <v/>
      </c>
      <c r="Q37" s="32"/>
      <c r="R37" s="32"/>
      <c r="S37" s="10"/>
      <c r="T37" s="138" t="str">
        <f t="shared" si="10"/>
        <v/>
      </c>
      <c r="U37" s="7" t="str">
        <f t="shared" si="10"/>
        <v/>
      </c>
      <c r="V37" s="8" t="str">
        <f t="shared" si="10"/>
        <v/>
      </c>
      <c r="W37" s="6" t="str">
        <f t="shared" si="11"/>
        <v/>
      </c>
      <c r="X37" s="7" t="str">
        <f t="shared" si="11"/>
        <v/>
      </c>
      <c r="Y37" s="7" t="str">
        <f t="shared" si="11"/>
        <v/>
      </c>
      <c r="Z37" s="9" t="str">
        <f t="shared" si="56"/>
        <v/>
      </c>
      <c r="AA37" s="28"/>
      <c r="AB37" s="28"/>
      <c r="AC37" s="28"/>
      <c r="AD37" s="51">
        <v>1</v>
      </c>
      <c r="AE37" s="52">
        <f t="shared" si="49"/>
        <v>0</v>
      </c>
      <c r="AF37" s="52">
        <f t="shared" si="13"/>
        <v>0</v>
      </c>
      <c r="AG37" s="52">
        <f t="shared" si="14"/>
        <v>0</v>
      </c>
      <c r="AH37" s="53">
        <f t="shared" si="15"/>
        <v>0</v>
      </c>
      <c r="AI37" s="51">
        <v>2</v>
      </c>
      <c r="AJ37" s="52">
        <f t="shared" si="57"/>
        <v>0</v>
      </c>
      <c r="AK37" s="52">
        <f t="shared" si="16"/>
        <v>0</v>
      </c>
      <c r="AL37" s="52">
        <f t="shared" si="17"/>
        <v>0</v>
      </c>
      <c r="AM37" s="53">
        <f t="shared" si="18"/>
        <v>0</v>
      </c>
      <c r="AN37" s="51">
        <v>3</v>
      </c>
      <c r="AO37" s="52">
        <f t="shared" si="53"/>
        <v>0</v>
      </c>
      <c r="AP37" s="52">
        <f t="shared" si="19"/>
        <v>0</v>
      </c>
      <c r="AQ37" s="52">
        <f t="shared" si="20"/>
        <v>0</v>
      </c>
      <c r="AR37" s="53">
        <f t="shared" si="21"/>
        <v>0</v>
      </c>
      <c r="AS37" s="51">
        <v>4</v>
      </c>
      <c r="AT37" s="52">
        <f t="shared" si="51"/>
        <v>0</v>
      </c>
      <c r="AU37" s="52">
        <f t="shared" si="22"/>
        <v>0</v>
      </c>
      <c r="AV37" s="52">
        <f t="shared" si="23"/>
        <v>0</v>
      </c>
      <c r="AW37" s="53">
        <f t="shared" si="24"/>
        <v>0</v>
      </c>
      <c r="AX37" s="51">
        <v>5</v>
      </c>
      <c r="AY37" s="52">
        <f t="shared" si="58"/>
        <v>0</v>
      </c>
      <c r="AZ37" s="52">
        <f t="shared" si="25"/>
        <v>0</v>
      </c>
      <c r="BA37" s="52">
        <f t="shared" si="26"/>
        <v>0</v>
      </c>
      <c r="BB37" s="53">
        <f t="shared" si="27"/>
        <v>0</v>
      </c>
      <c r="BC37" s="28"/>
      <c r="BD37" s="51">
        <v>1</v>
      </c>
      <c r="BE37" s="52">
        <f t="shared" si="28"/>
        <v>0</v>
      </c>
      <c r="BF37" s="52">
        <f t="shared" si="59"/>
        <v>0</v>
      </c>
      <c r="BG37" s="52">
        <f t="shared" si="60"/>
        <v>0</v>
      </c>
      <c r="BH37" s="53">
        <f t="shared" si="61"/>
        <v>0</v>
      </c>
      <c r="BI37" s="51">
        <v>2</v>
      </c>
      <c r="BJ37" s="52">
        <f t="shared" si="32"/>
        <v>0</v>
      </c>
      <c r="BK37" s="52">
        <f t="shared" si="62"/>
        <v>0</v>
      </c>
      <c r="BL37" s="52">
        <f t="shared" si="63"/>
        <v>0</v>
      </c>
      <c r="BM37" s="53">
        <f t="shared" si="64"/>
        <v>0</v>
      </c>
      <c r="BN37" s="51">
        <v>3</v>
      </c>
      <c r="BO37" s="52">
        <f t="shared" si="36"/>
        <v>0</v>
      </c>
      <c r="BP37" s="52">
        <f t="shared" si="65"/>
        <v>0</v>
      </c>
      <c r="BQ37" s="52">
        <f t="shared" si="66"/>
        <v>0</v>
      </c>
      <c r="BR37" s="53">
        <f t="shared" si="67"/>
        <v>0</v>
      </c>
      <c r="BS37" s="51">
        <v>4</v>
      </c>
      <c r="BT37" s="52">
        <f t="shared" si="40"/>
        <v>0</v>
      </c>
      <c r="BU37" s="52">
        <f t="shared" si="68"/>
        <v>0</v>
      </c>
      <c r="BV37" s="52">
        <f t="shared" si="69"/>
        <v>0</v>
      </c>
      <c r="BW37" s="53">
        <f t="shared" si="70"/>
        <v>0</v>
      </c>
      <c r="BX37" s="51">
        <v>5</v>
      </c>
      <c r="BY37" s="52">
        <f t="shared" si="44"/>
        <v>0</v>
      </c>
      <c r="BZ37" s="52">
        <f t="shared" si="71"/>
        <v>0</v>
      </c>
      <c r="CA37" s="52">
        <f t="shared" si="72"/>
        <v>0</v>
      </c>
      <c r="CB37" s="53">
        <f t="shared" si="73"/>
        <v>0</v>
      </c>
    </row>
    <row r="38" spans="1:80" ht="15.6" hidden="1">
      <c r="A38" s="35">
        <f t="shared" si="48"/>
        <v>23</v>
      </c>
      <c r="B38" s="26">
        <v>43720</v>
      </c>
      <c r="C38" s="34"/>
      <c r="D38" s="36" t="str">
        <f t="shared" si="4"/>
        <v/>
      </c>
      <c r="E38" s="27"/>
      <c r="F38" s="27"/>
      <c r="G38" s="32" t="str">
        <f t="shared" si="54"/>
        <v/>
      </c>
      <c r="H38" s="37" t="str">
        <f t="shared" si="7"/>
        <v/>
      </c>
      <c r="I38" s="34"/>
      <c r="J38" s="36" t="str">
        <f t="shared" si="5"/>
        <v/>
      </c>
      <c r="K38" s="36"/>
      <c r="L38" s="36"/>
      <c r="M38" s="27"/>
      <c r="N38" s="27"/>
      <c r="O38" s="32" t="str">
        <f t="shared" si="8"/>
        <v/>
      </c>
      <c r="P38" s="37" t="str">
        <f t="shared" si="55"/>
        <v/>
      </c>
      <c r="Q38" s="32"/>
      <c r="R38" s="32"/>
      <c r="S38" s="10"/>
      <c r="T38" s="138" t="str">
        <f t="shared" si="10"/>
        <v/>
      </c>
      <c r="U38" s="7" t="str">
        <f t="shared" si="10"/>
        <v/>
      </c>
      <c r="V38" s="8" t="str">
        <f t="shared" si="10"/>
        <v/>
      </c>
      <c r="W38" s="6" t="str">
        <f t="shared" si="11"/>
        <v/>
      </c>
      <c r="X38" s="7" t="str">
        <f t="shared" si="11"/>
        <v/>
      </c>
      <c r="Y38" s="7" t="str">
        <f t="shared" si="11"/>
        <v/>
      </c>
      <c r="Z38" s="9" t="str">
        <f t="shared" si="56"/>
        <v/>
      </c>
      <c r="AA38" s="28"/>
      <c r="AB38" s="28"/>
      <c r="AC38" s="28"/>
      <c r="AD38" s="51">
        <v>1</v>
      </c>
      <c r="AE38" s="52">
        <f t="shared" si="49"/>
        <v>0</v>
      </c>
      <c r="AF38" s="52">
        <f t="shared" si="13"/>
        <v>0</v>
      </c>
      <c r="AG38" s="52">
        <f t="shared" si="14"/>
        <v>0</v>
      </c>
      <c r="AH38" s="53">
        <f t="shared" si="15"/>
        <v>0</v>
      </c>
      <c r="AI38" s="51">
        <v>2</v>
      </c>
      <c r="AJ38" s="52">
        <f t="shared" si="57"/>
        <v>0</v>
      </c>
      <c r="AK38" s="52">
        <f t="shared" si="16"/>
        <v>0</v>
      </c>
      <c r="AL38" s="52">
        <f t="shared" si="17"/>
        <v>0</v>
      </c>
      <c r="AM38" s="53">
        <f t="shared" si="18"/>
        <v>0</v>
      </c>
      <c r="AN38" s="51">
        <v>3</v>
      </c>
      <c r="AO38" s="52">
        <f t="shared" si="53"/>
        <v>0</v>
      </c>
      <c r="AP38" s="52">
        <f t="shared" si="19"/>
        <v>0</v>
      </c>
      <c r="AQ38" s="52">
        <f t="shared" si="20"/>
        <v>0</v>
      </c>
      <c r="AR38" s="53">
        <f t="shared" si="21"/>
        <v>0</v>
      </c>
      <c r="AS38" s="51">
        <v>4</v>
      </c>
      <c r="AT38" s="52">
        <f t="shared" si="51"/>
        <v>0</v>
      </c>
      <c r="AU38" s="52">
        <f t="shared" si="22"/>
        <v>0</v>
      </c>
      <c r="AV38" s="52">
        <f t="shared" si="23"/>
        <v>0</v>
      </c>
      <c r="AW38" s="53">
        <f t="shared" si="24"/>
        <v>0</v>
      </c>
      <c r="AX38" s="51">
        <v>5</v>
      </c>
      <c r="AY38" s="52">
        <f t="shared" si="58"/>
        <v>0</v>
      </c>
      <c r="AZ38" s="52">
        <f t="shared" si="25"/>
        <v>0</v>
      </c>
      <c r="BA38" s="52">
        <f t="shared" si="26"/>
        <v>0</v>
      </c>
      <c r="BB38" s="53">
        <f t="shared" si="27"/>
        <v>0</v>
      </c>
      <c r="BC38" s="28"/>
      <c r="BD38" s="51">
        <v>1</v>
      </c>
      <c r="BE38" s="52">
        <f t="shared" si="28"/>
        <v>0</v>
      </c>
      <c r="BF38" s="52">
        <f t="shared" si="59"/>
        <v>0</v>
      </c>
      <c r="BG38" s="52">
        <f t="shared" si="60"/>
        <v>0</v>
      </c>
      <c r="BH38" s="53">
        <f t="shared" si="61"/>
        <v>0</v>
      </c>
      <c r="BI38" s="51">
        <v>2</v>
      </c>
      <c r="BJ38" s="52">
        <f t="shared" si="32"/>
        <v>0</v>
      </c>
      <c r="BK38" s="52">
        <f t="shared" si="62"/>
        <v>0</v>
      </c>
      <c r="BL38" s="52">
        <f t="shared" si="63"/>
        <v>0</v>
      </c>
      <c r="BM38" s="53">
        <f t="shared" si="64"/>
        <v>0</v>
      </c>
      <c r="BN38" s="51">
        <v>3</v>
      </c>
      <c r="BO38" s="52">
        <f t="shared" si="36"/>
        <v>0</v>
      </c>
      <c r="BP38" s="52">
        <f t="shared" si="65"/>
        <v>0</v>
      </c>
      <c r="BQ38" s="52">
        <f t="shared" si="66"/>
        <v>0</v>
      </c>
      <c r="BR38" s="53">
        <f t="shared" si="67"/>
        <v>0</v>
      </c>
      <c r="BS38" s="51">
        <v>4</v>
      </c>
      <c r="BT38" s="52">
        <f t="shared" si="40"/>
        <v>0</v>
      </c>
      <c r="BU38" s="52">
        <f t="shared" si="68"/>
        <v>0</v>
      </c>
      <c r="BV38" s="52">
        <f t="shared" si="69"/>
        <v>0</v>
      </c>
      <c r="BW38" s="53">
        <f t="shared" si="70"/>
        <v>0</v>
      </c>
      <c r="BX38" s="51">
        <v>5</v>
      </c>
      <c r="BY38" s="52">
        <f t="shared" si="44"/>
        <v>0</v>
      </c>
      <c r="BZ38" s="52">
        <f t="shared" si="71"/>
        <v>0</v>
      </c>
      <c r="CA38" s="52">
        <f t="shared" si="72"/>
        <v>0</v>
      </c>
      <c r="CB38" s="53">
        <f t="shared" si="73"/>
        <v>0</v>
      </c>
    </row>
    <row r="39" spans="1:80" ht="15.6" hidden="1">
      <c r="A39" s="35">
        <f t="shared" si="48"/>
        <v>24</v>
      </c>
      <c r="B39" s="26">
        <v>43727</v>
      </c>
      <c r="C39" s="34"/>
      <c r="D39" s="36" t="str">
        <f t="shared" si="4"/>
        <v/>
      </c>
      <c r="E39" s="27"/>
      <c r="F39" s="27"/>
      <c r="G39" s="32" t="str">
        <f t="shared" si="54"/>
        <v/>
      </c>
      <c r="H39" s="37" t="str">
        <f t="shared" si="7"/>
        <v/>
      </c>
      <c r="I39" s="34"/>
      <c r="J39" s="36" t="str">
        <f t="shared" si="5"/>
        <v/>
      </c>
      <c r="K39" s="36"/>
      <c r="L39" s="36"/>
      <c r="M39" s="27"/>
      <c r="N39" s="27"/>
      <c r="O39" s="32" t="str">
        <f t="shared" si="8"/>
        <v/>
      </c>
      <c r="P39" s="37" t="str">
        <f t="shared" si="55"/>
        <v/>
      </c>
      <c r="Q39" s="32"/>
      <c r="R39" s="32"/>
      <c r="S39" s="10"/>
      <c r="T39" s="138" t="str">
        <f t="shared" si="10"/>
        <v/>
      </c>
      <c r="U39" s="7" t="str">
        <f t="shared" si="10"/>
        <v/>
      </c>
      <c r="V39" s="8" t="str">
        <f t="shared" si="10"/>
        <v/>
      </c>
      <c r="W39" s="6" t="str">
        <f t="shared" si="11"/>
        <v/>
      </c>
      <c r="X39" s="7" t="str">
        <f t="shared" si="11"/>
        <v/>
      </c>
      <c r="Y39" s="7" t="str">
        <f t="shared" si="11"/>
        <v/>
      </c>
      <c r="Z39" s="9" t="str">
        <f t="shared" si="56"/>
        <v/>
      </c>
      <c r="AA39" s="28"/>
      <c r="AB39" s="28"/>
      <c r="AC39" s="28"/>
      <c r="AD39" s="51">
        <v>1</v>
      </c>
      <c r="AE39" s="52">
        <f t="shared" si="49"/>
        <v>0</v>
      </c>
      <c r="AF39" s="52">
        <f t="shared" si="13"/>
        <v>0</v>
      </c>
      <c r="AG39" s="52">
        <f t="shared" si="14"/>
        <v>0</v>
      </c>
      <c r="AH39" s="53">
        <f t="shared" si="15"/>
        <v>0</v>
      </c>
      <c r="AI39" s="51">
        <v>2</v>
      </c>
      <c r="AJ39" s="52">
        <f t="shared" si="57"/>
        <v>0</v>
      </c>
      <c r="AK39" s="52">
        <f t="shared" si="16"/>
        <v>0</v>
      </c>
      <c r="AL39" s="52">
        <f t="shared" si="17"/>
        <v>0</v>
      </c>
      <c r="AM39" s="53">
        <f t="shared" si="18"/>
        <v>0</v>
      </c>
      <c r="AN39" s="51">
        <v>3</v>
      </c>
      <c r="AO39" s="52">
        <f t="shared" si="53"/>
        <v>0</v>
      </c>
      <c r="AP39" s="52">
        <f t="shared" si="19"/>
        <v>0</v>
      </c>
      <c r="AQ39" s="52">
        <f t="shared" si="20"/>
        <v>0</v>
      </c>
      <c r="AR39" s="53">
        <f t="shared" si="21"/>
        <v>0</v>
      </c>
      <c r="AS39" s="51">
        <v>4</v>
      </c>
      <c r="AT39" s="52">
        <f t="shared" si="51"/>
        <v>0</v>
      </c>
      <c r="AU39" s="52">
        <f t="shared" si="22"/>
        <v>0</v>
      </c>
      <c r="AV39" s="52">
        <f t="shared" si="23"/>
        <v>0</v>
      </c>
      <c r="AW39" s="53">
        <f t="shared" si="24"/>
        <v>0</v>
      </c>
      <c r="AX39" s="51">
        <v>5</v>
      </c>
      <c r="AY39" s="52">
        <f t="shared" si="58"/>
        <v>0</v>
      </c>
      <c r="AZ39" s="52">
        <f t="shared" si="25"/>
        <v>0</v>
      </c>
      <c r="BA39" s="52">
        <f t="shared" si="26"/>
        <v>0</v>
      </c>
      <c r="BB39" s="53">
        <f t="shared" si="27"/>
        <v>0</v>
      </c>
      <c r="BC39" s="28"/>
      <c r="BD39" s="51">
        <v>1</v>
      </c>
      <c r="BE39" s="52">
        <f t="shared" si="28"/>
        <v>0</v>
      </c>
      <c r="BF39" s="52">
        <f t="shared" si="59"/>
        <v>0</v>
      </c>
      <c r="BG39" s="52">
        <f t="shared" si="60"/>
        <v>0</v>
      </c>
      <c r="BH39" s="53">
        <f t="shared" si="61"/>
        <v>0</v>
      </c>
      <c r="BI39" s="51">
        <v>2</v>
      </c>
      <c r="BJ39" s="52">
        <f t="shared" si="32"/>
        <v>0</v>
      </c>
      <c r="BK39" s="52">
        <f t="shared" si="62"/>
        <v>0</v>
      </c>
      <c r="BL39" s="52">
        <f t="shared" si="63"/>
        <v>0</v>
      </c>
      <c r="BM39" s="53">
        <f t="shared" si="64"/>
        <v>0</v>
      </c>
      <c r="BN39" s="51">
        <v>3</v>
      </c>
      <c r="BO39" s="52">
        <f t="shared" si="36"/>
        <v>0</v>
      </c>
      <c r="BP39" s="52">
        <f t="shared" si="65"/>
        <v>0</v>
      </c>
      <c r="BQ39" s="52">
        <f t="shared" si="66"/>
        <v>0</v>
      </c>
      <c r="BR39" s="53">
        <f t="shared" si="67"/>
        <v>0</v>
      </c>
      <c r="BS39" s="51">
        <v>4</v>
      </c>
      <c r="BT39" s="52">
        <f t="shared" si="40"/>
        <v>0</v>
      </c>
      <c r="BU39" s="52">
        <f t="shared" si="68"/>
        <v>0</v>
      </c>
      <c r="BV39" s="52">
        <f t="shared" si="69"/>
        <v>0</v>
      </c>
      <c r="BW39" s="53">
        <f t="shared" si="70"/>
        <v>0</v>
      </c>
      <c r="BX39" s="51">
        <v>5</v>
      </c>
      <c r="BY39" s="52">
        <f t="shared" si="44"/>
        <v>0</v>
      </c>
      <c r="BZ39" s="52">
        <f t="shared" si="71"/>
        <v>0</v>
      </c>
      <c r="CA39" s="52">
        <f t="shared" si="72"/>
        <v>0</v>
      </c>
      <c r="CB39" s="53">
        <f t="shared" si="73"/>
        <v>0</v>
      </c>
    </row>
    <row r="40" spans="1:80" ht="15.6" hidden="1">
      <c r="A40" s="35">
        <f t="shared" si="48"/>
        <v>25</v>
      </c>
      <c r="B40" s="26">
        <v>43734</v>
      </c>
      <c r="C40" s="34"/>
      <c r="D40" s="36" t="str">
        <f t="shared" si="4"/>
        <v/>
      </c>
      <c r="E40" s="27"/>
      <c r="F40" s="27"/>
      <c r="G40" s="32" t="str">
        <f t="shared" si="54"/>
        <v/>
      </c>
      <c r="H40" s="37" t="str">
        <f t="shared" si="7"/>
        <v/>
      </c>
      <c r="I40" s="34"/>
      <c r="J40" s="36" t="str">
        <f t="shared" si="5"/>
        <v/>
      </c>
      <c r="K40" s="36"/>
      <c r="L40" s="36"/>
      <c r="M40" s="27"/>
      <c r="N40" s="27"/>
      <c r="O40" s="32" t="str">
        <f t="shared" si="8"/>
        <v/>
      </c>
      <c r="P40" s="37" t="str">
        <f t="shared" si="55"/>
        <v/>
      </c>
      <c r="Q40" s="32"/>
      <c r="R40" s="32"/>
      <c r="S40" s="10"/>
      <c r="T40" s="138" t="str">
        <f t="shared" si="10"/>
        <v/>
      </c>
      <c r="U40" s="7" t="str">
        <f t="shared" si="10"/>
        <v/>
      </c>
      <c r="V40" s="8" t="str">
        <f t="shared" si="10"/>
        <v/>
      </c>
      <c r="W40" s="6" t="str">
        <f t="shared" si="11"/>
        <v/>
      </c>
      <c r="X40" s="7" t="str">
        <f t="shared" si="11"/>
        <v/>
      </c>
      <c r="Y40" s="7" t="str">
        <f t="shared" si="11"/>
        <v/>
      </c>
      <c r="Z40" s="9" t="str">
        <f t="shared" si="56"/>
        <v/>
      </c>
      <c r="AA40" s="28"/>
      <c r="AB40" s="28"/>
      <c r="AC40" s="28"/>
      <c r="AD40" s="51">
        <v>1</v>
      </c>
      <c r="AE40" s="52">
        <f t="shared" si="49"/>
        <v>0</v>
      </c>
      <c r="AF40" s="52">
        <f t="shared" si="13"/>
        <v>0</v>
      </c>
      <c r="AG40" s="52">
        <f t="shared" si="14"/>
        <v>0</v>
      </c>
      <c r="AH40" s="53">
        <f t="shared" si="15"/>
        <v>0</v>
      </c>
      <c r="AI40" s="51">
        <v>2</v>
      </c>
      <c r="AJ40" s="52">
        <f t="shared" si="57"/>
        <v>0</v>
      </c>
      <c r="AK40" s="52">
        <f t="shared" si="16"/>
        <v>0</v>
      </c>
      <c r="AL40" s="52">
        <f t="shared" si="17"/>
        <v>0</v>
      </c>
      <c r="AM40" s="53">
        <f t="shared" si="18"/>
        <v>0</v>
      </c>
      <c r="AN40" s="51">
        <v>3</v>
      </c>
      <c r="AO40" s="52">
        <f t="shared" si="53"/>
        <v>0</v>
      </c>
      <c r="AP40" s="52">
        <f t="shared" si="19"/>
        <v>0</v>
      </c>
      <c r="AQ40" s="52">
        <f t="shared" si="20"/>
        <v>0</v>
      </c>
      <c r="AR40" s="53">
        <f t="shared" si="21"/>
        <v>0</v>
      </c>
      <c r="AS40" s="51">
        <v>4</v>
      </c>
      <c r="AT40" s="52">
        <f t="shared" si="51"/>
        <v>0</v>
      </c>
      <c r="AU40" s="52">
        <f t="shared" si="22"/>
        <v>0</v>
      </c>
      <c r="AV40" s="52">
        <f t="shared" si="23"/>
        <v>0</v>
      </c>
      <c r="AW40" s="53">
        <f t="shared" si="24"/>
        <v>0</v>
      </c>
      <c r="AX40" s="51">
        <v>5</v>
      </c>
      <c r="AY40" s="52">
        <f t="shared" si="58"/>
        <v>0</v>
      </c>
      <c r="AZ40" s="52">
        <f t="shared" si="25"/>
        <v>0</v>
      </c>
      <c r="BA40" s="52">
        <f t="shared" si="26"/>
        <v>0</v>
      </c>
      <c r="BB40" s="53">
        <f t="shared" si="27"/>
        <v>0</v>
      </c>
      <c r="BC40" s="28"/>
      <c r="BD40" s="51">
        <v>1</v>
      </c>
      <c r="BE40" s="52">
        <f t="shared" si="28"/>
        <v>0</v>
      </c>
      <c r="BF40" s="52">
        <f t="shared" si="59"/>
        <v>0</v>
      </c>
      <c r="BG40" s="52">
        <f t="shared" si="60"/>
        <v>0</v>
      </c>
      <c r="BH40" s="53">
        <f t="shared" si="61"/>
        <v>0</v>
      </c>
      <c r="BI40" s="51">
        <v>2</v>
      </c>
      <c r="BJ40" s="52">
        <f t="shared" si="32"/>
        <v>0</v>
      </c>
      <c r="BK40" s="52">
        <f t="shared" si="62"/>
        <v>0</v>
      </c>
      <c r="BL40" s="52">
        <f t="shared" si="63"/>
        <v>0</v>
      </c>
      <c r="BM40" s="53">
        <f t="shared" si="64"/>
        <v>0</v>
      </c>
      <c r="BN40" s="51">
        <v>3</v>
      </c>
      <c r="BO40" s="52">
        <f t="shared" si="36"/>
        <v>0</v>
      </c>
      <c r="BP40" s="52">
        <f t="shared" si="65"/>
        <v>0</v>
      </c>
      <c r="BQ40" s="52">
        <f t="shared" si="66"/>
        <v>0</v>
      </c>
      <c r="BR40" s="53">
        <f t="shared" si="67"/>
        <v>0</v>
      </c>
      <c r="BS40" s="51">
        <v>4</v>
      </c>
      <c r="BT40" s="52">
        <f t="shared" si="40"/>
        <v>0</v>
      </c>
      <c r="BU40" s="52">
        <f t="shared" si="68"/>
        <v>0</v>
      </c>
      <c r="BV40" s="52">
        <f t="shared" si="69"/>
        <v>0</v>
      </c>
      <c r="BW40" s="53">
        <f t="shared" si="70"/>
        <v>0</v>
      </c>
      <c r="BX40" s="51">
        <v>5</v>
      </c>
      <c r="BY40" s="52">
        <f t="shared" si="44"/>
        <v>0</v>
      </c>
      <c r="BZ40" s="52">
        <f t="shared" si="71"/>
        <v>0</v>
      </c>
      <c r="CA40" s="52">
        <f t="shared" si="72"/>
        <v>0</v>
      </c>
      <c r="CB40" s="53">
        <f t="shared" si="73"/>
        <v>0</v>
      </c>
    </row>
    <row r="41" spans="1:80" ht="16.2" hidden="1" thickBot="1">
      <c r="A41" s="35">
        <f t="shared" si="48"/>
        <v>26</v>
      </c>
      <c r="B41" s="26">
        <v>43741</v>
      </c>
      <c r="C41" s="34"/>
      <c r="D41" s="36" t="str">
        <f t="shared" si="4"/>
        <v/>
      </c>
      <c r="E41" s="27"/>
      <c r="F41" s="27"/>
      <c r="G41" s="32" t="str">
        <f t="shared" si="54"/>
        <v/>
      </c>
      <c r="H41" s="37" t="str">
        <f t="shared" si="7"/>
        <v/>
      </c>
      <c r="I41" s="34"/>
      <c r="J41" s="36" t="str">
        <f t="shared" si="5"/>
        <v/>
      </c>
      <c r="K41" s="36"/>
      <c r="L41" s="36"/>
      <c r="M41" s="27"/>
      <c r="N41" s="27"/>
      <c r="O41" s="32" t="str">
        <f t="shared" si="8"/>
        <v/>
      </c>
      <c r="P41" s="37" t="str">
        <f t="shared" si="55"/>
        <v/>
      </c>
      <c r="Q41" s="32"/>
      <c r="R41" s="32"/>
      <c r="S41" s="10"/>
      <c r="T41" s="138" t="str">
        <f t="shared" si="10"/>
        <v/>
      </c>
      <c r="U41" s="7" t="str">
        <f t="shared" si="10"/>
        <v/>
      </c>
      <c r="V41" s="8" t="str">
        <f t="shared" si="10"/>
        <v/>
      </c>
      <c r="W41" s="6" t="str">
        <f t="shared" si="11"/>
        <v/>
      </c>
      <c r="X41" s="7" t="str">
        <f t="shared" si="11"/>
        <v/>
      </c>
      <c r="Y41" s="7" t="str">
        <f t="shared" si="11"/>
        <v/>
      </c>
      <c r="Z41" s="9" t="str">
        <f t="shared" si="56"/>
        <v/>
      </c>
      <c r="AA41" s="28"/>
      <c r="AB41" s="28"/>
      <c r="AC41" s="28"/>
      <c r="AD41" s="54">
        <v>1</v>
      </c>
      <c r="AE41" s="55">
        <f>COUNTIFS($C41,"1",E41,"&gt;0")</f>
        <v>0</v>
      </c>
      <c r="AF41" s="55">
        <f t="shared" si="13"/>
        <v>0</v>
      </c>
      <c r="AG41" s="55">
        <f t="shared" si="14"/>
        <v>0</v>
      </c>
      <c r="AH41" s="56">
        <f t="shared" si="15"/>
        <v>0</v>
      </c>
      <c r="AI41" s="54">
        <v>2</v>
      </c>
      <c r="AJ41" s="55">
        <f>COUNTIFS($C41,"2",J41,"&gt;0")</f>
        <v>0</v>
      </c>
      <c r="AK41" s="55">
        <f t="shared" si="16"/>
        <v>0</v>
      </c>
      <c r="AL41" s="55">
        <f t="shared" si="17"/>
        <v>0</v>
      </c>
      <c r="AM41" s="56">
        <f t="shared" si="18"/>
        <v>0</v>
      </c>
      <c r="AN41" s="54">
        <v>3</v>
      </c>
      <c r="AO41" s="52">
        <f t="shared" si="53"/>
        <v>0</v>
      </c>
      <c r="AP41" s="55">
        <f t="shared" si="19"/>
        <v>0</v>
      </c>
      <c r="AQ41" s="55">
        <f t="shared" si="20"/>
        <v>0</v>
      </c>
      <c r="AR41" s="56">
        <f t="shared" si="21"/>
        <v>0</v>
      </c>
      <c r="AS41" s="54">
        <v>4</v>
      </c>
      <c r="AT41" s="52">
        <f t="shared" si="51"/>
        <v>0</v>
      </c>
      <c r="AU41" s="55">
        <f t="shared" si="22"/>
        <v>0</v>
      </c>
      <c r="AV41" s="55">
        <f t="shared" si="23"/>
        <v>0</v>
      </c>
      <c r="AW41" s="56">
        <f t="shared" si="24"/>
        <v>0</v>
      </c>
      <c r="AX41" s="54">
        <v>5</v>
      </c>
      <c r="AY41" s="52">
        <f t="shared" si="58"/>
        <v>0</v>
      </c>
      <c r="AZ41" s="55">
        <f t="shared" si="25"/>
        <v>0</v>
      </c>
      <c r="BA41" s="55">
        <f t="shared" si="26"/>
        <v>0</v>
      </c>
      <c r="BB41" s="56">
        <f t="shared" si="27"/>
        <v>0</v>
      </c>
      <c r="BC41" s="28"/>
      <c r="BD41" s="54">
        <v>1</v>
      </c>
      <c r="BE41" s="55">
        <f t="shared" si="28"/>
        <v>0</v>
      </c>
      <c r="BF41" s="55">
        <f t="shared" si="59"/>
        <v>0</v>
      </c>
      <c r="BG41" s="55">
        <f t="shared" si="60"/>
        <v>0</v>
      </c>
      <c r="BH41" s="56">
        <f t="shared" si="61"/>
        <v>0</v>
      </c>
      <c r="BI41" s="54">
        <v>2</v>
      </c>
      <c r="BJ41" s="55">
        <f t="shared" si="32"/>
        <v>0</v>
      </c>
      <c r="BK41" s="55">
        <f t="shared" si="62"/>
        <v>0</v>
      </c>
      <c r="BL41" s="55">
        <f t="shared" si="63"/>
        <v>0</v>
      </c>
      <c r="BM41" s="56">
        <f t="shared" si="64"/>
        <v>0</v>
      </c>
      <c r="BN41" s="54">
        <v>3</v>
      </c>
      <c r="BO41" s="55">
        <f t="shared" si="36"/>
        <v>0</v>
      </c>
      <c r="BP41" s="55">
        <f t="shared" si="65"/>
        <v>0</v>
      </c>
      <c r="BQ41" s="55">
        <f t="shared" si="66"/>
        <v>0</v>
      </c>
      <c r="BR41" s="56">
        <f t="shared" si="67"/>
        <v>0</v>
      </c>
      <c r="BS41" s="54">
        <v>4</v>
      </c>
      <c r="BT41" s="55">
        <f t="shared" si="40"/>
        <v>0</v>
      </c>
      <c r="BU41" s="55">
        <f t="shared" si="68"/>
        <v>0</v>
      </c>
      <c r="BV41" s="55">
        <f t="shared" si="69"/>
        <v>0</v>
      </c>
      <c r="BW41" s="56">
        <f t="shared" si="70"/>
        <v>0</v>
      </c>
      <c r="BX41" s="54">
        <v>5</v>
      </c>
      <c r="BY41" s="55">
        <f t="shared" si="44"/>
        <v>0</v>
      </c>
      <c r="BZ41" s="55">
        <f t="shared" si="71"/>
        <v>0</v>
      </c>
      <c r="CA41" s="55">
        <f t="shared" si="72"/>
        <v>0</v>
      </c>
      <c r="CB41" s="56">
        <f t="shared" si="73"/>
        <v>0</v>
      </c>
    </row>
    <row r="42" spans="1:80" ht="18" customHeight="1" thickBot="1">
      <c r="A42" s="35"/>
      <c r="B42" s="38"/>
      <c r="C42" s="32"/>
      <c r="D42" s="32"/>
      <c r="E42" s="32"/>
      <c r="F42" s="32"/>
      <c r="G42" s="32" t="str">
        <f t="shared" si="54"/>
        <v/>
      </c>
      <c r="H42" s="37" t="str">
        <f t="shared" ref="H42" si="74">IF(C42&gt;0,T42+U42+V42,"")</f>
        <v/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43"/>
      <c r="AE42" s="144">
        <f>SUM(AE16:AE41)</f>
        <v>0</v>
      </c>
      <c r="AF42" s="144">
        <f>SUM(AF16:AF41)</f>
        <v>0</v>
      </c>
      <c r="AG42" s="144">
        <f>SUM(AG16:AG41)</f>
        <v>0</v>
      </c>
      <c r="AH42" s="145">
        <f>SUM(AH16:AH41)</f>
        <v>0</v>
      </c>
      <c r="AI42" s="146"/>
      <c r="AJ42" s="144">
        <f t="shared" ref="AJ42:CB42" si="75">SUM(AJ16:AJ41)</f>
        <v>1</v>
      </c>
      <c r="AK42" s="144">
        <f t="shared" si="75"/>
        <v>194</v>
      </c>
      <c r="AL42" s="144">
        <f t="shared" si="75"/>
        <v>256</v>
      </c>
      <c r="AM42" s="145">
        <f t="shared" si="75"/>
        <v>3</v>
      </c>
      <c r="AN42" s="146"/>
      <c r="AO42" s="144">
        <f>SUM(AO16:AO41)</f>
        <v>1</v>
      </c>
      <c r="AP42" s="144">
        <f t="shared" si="75"/>
        <v>174</v>
      </c>
      <c r="AQ42" s="144">
        <f t="shared" si="75"/>
        <v>281</v>
      </c>
      <c r="AR42" s="145">
        <f t="shared" si="75"/>
        <v>2.5</v>
      </c>
      <c r="AS42" s="146"/>
      <c r="AT42" s="144">
        <f t="shared" si="75"/>
        <v>0</v>
      </c>
      <c r="AU42" s="144">
        <f t="shared" si="75"/>
        <v>0</v>
      </c>
      <c r="AV42" s="144">
        <f t="shared" si="75"/>
        <v>0</v>
      </c>
      <c r="AW42" s="145">
        <f>SUM(AW16:AW41)</f>
        <v>0</v>
      </c>
      <c r="AX42" s="146"/>
      <c r="AY42" s="144">
        <f t="shared" si="75"/>
        <v>0</v>
      </c>
      <c r="AZ42" s="144">
        <f t="shared" si="75"/>
        <v>0</v>
      </c>
      <c r="BA42" s="144">
        <f t="shared" si="75"/>
        <v>0</v>
      </c>
      <c r="BB42" s="145">
        <f t="shared" si="75"/>
        <v>0</v>
      </c>
      <c r="BC42" s="57"/>
      <c r="BD42" s="143"/>
      <c r="BE42" s="144">
        <f t="shared" si="75"/>
        <v>1</v>
      </c>
      <c r="BF42" s="144">
        <f t="shared" si="75"/>
        <v>146</v>
      </c>
      <c r="BG42" s="144">
        <f t="shared" si="75"/>
        <v>281</v>
      </c>
      <c r="BH42" s="145">
        <f t="shared" si="75"/>
        <v>0.5</v>
      </c>
      <c r="BI42" s="146"/>
      <c r="BJ42" s="144">
        <f t="shared" si="75"/>
        <v>0</v>
      </c>
      <c r="BK42" s="144">
        <f t="shared" si="75"/>
        <v>0</v>
      </c>
      <c r="BL42" s="144">
        <f t="shared" si="75"/>
        <v>0</v>
      </c>
      <c r="BM42" s="145">
        <f t="shared" si="75"/>
        <v>0</v>
      </c>
      <c r="BN42" s="146"/>
      <c r="BO42" s="144">
        <f t="shared" si="75"/>
        <v>0</v>
      </c>
      <c r="BP42" s="144">
        <f t="shared" si="75"/>
        <v>0</v>
      </c>
      <c r="BQ42" s="144">
        <f t="shared" si="75"/>
        <v>0</v>
      </c>
      <c r="BR42" s="145">
        <f t="shared" si="75"/>
        <v>0</v>
      </c>
      <c r="BS42" s="146"/>
      <c r="BT42" s="144">
        <f t="shared" si="75"/>
        <v>1</v>
      </c>
      <c r="BU42" s="144">
        <f t="shared" si="75"/>
        <v>87</v>
      </c>
      <c r="BV42" s="144">
        <f t="shared" si="75"/>
        <v>215</v>
      </c>
      <c r="BW42" s="145">
        <f t="shared" si="75"/>
        <v>0</v>
      </c>
      <c r="BX42" s="146"/>
      <c r="BY42" s="144">
        <f t="shared" si="75"/>
        <v>0</v>
      </c>
      <c r="BZ42" s="144">
        <f t="shared" si="75"/>
        <v>0</v>
      </c>
      <c r="CA42" s="144">
        <f t="shared" si="75"/>
        <v>0</v>
      </c>
      <c r="CB42" s="145">
        <f t="shared" si="75"/>
        <v>0</v>
      </c>
    </row>
    <row r="43" spans="1:80" ht="29.25" customHeight="1">
      <c r="A43" s="32"/>
      <c r="B43" s="32"/>
      <c r="C43" s="32"/>
      <c r="D43" s="258" t="s">
        <v>91</v>
      </c>
      <c r="E43" s="259"/>
      <c r="F43" s="259"/>
      <c r="G43" s="259"/>
      <c r="H43" s="259"/>
      <c r="I43" s="259"/>
      <c r="J43" s="259"/>
      <c r="K43" s="259"/>
      <c r="L43" s="260"/>
      <c r="M43" s="32"/>
      <c r="N43" s="32"/>
      <c r="O43" s="32"/>
      <c r="P43" s="32"/>
      <c r="Q43" s="32"/>
      <c r="R43" s="32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80" ht="9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80" ht="20.25" customHeight="1">
      <c r="A45" s="28"/>
      <c r="B45" s="261" t="s">
        <v>130</v>
      </c>
      <c r="C45" s="261"/>
      <c r="D45" s="257" t="s">
        <v>86</v>
      </c>
      <c r="E45" s="257"/>
      <c r="F45" s="257"/>
      <c r="G45" s="257"/>
      <c r="H45" s="257"/>
      <c r="I45" s="28"/>
      <c r="J45" s="39" t="s">
        <v>38</v>
      </c>
      <c r="K45" s="39"/>
      <c r="L45" s="264" t="s">
        <v>39</v>
      </c>
      <c r="M45" s="264"/>
      <c r="N45" s="41"/>
      <c r="O45" s="265" t="s">
        <v>127</v>
      </c>
      <c r="P45" s="265"/>
      <c r="Q45" s="28"/>
      <c r="R45" s="28"/>
      <c r="S45" s="10"/>
      <c r="T45" s="10"/>
      <c r="U45" s="10" t="s">
        <v>52</v>
      </c>
      <c r="V45" s="10"/>
      <c r="W45" s="72" t="s">
        <v>83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 t="s">
        <v>36</v>
      </c>
      <c r="AJ45" s="279" t="s">
        <v>38</v>
      </c>
      <c r="AK45" s="279"/>
      <c r="AL45" s="274" t="s">
        <v>39</v>
      </c>
      <c r="AM45" s="274"/>
      <c r="AN45" s="274"/>
      <c r="AO45" s="274" t="s">
        <v>127</v>
      </c>
      <c r="AP45" s="274"/>
      <c r="AQ45" s="274"/>
      <c r="AR45" s="274"/>
      <c r="AS45" s="72"/>
      <c r="AT45" s="10" t="s">
        <v>84</v>
      </c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80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72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80" ht="28.5" customHeight="1">
      <c r="A47" s="28"/>
      <c r="B47" s="150">
        <v>1</v>
      </c>
      <c r="C47" s="151" t="s">
        <v>128</v>
      </c>
      <c r="D47" s="248" t="str">
        <f>VLOOKUP(B47,U$47:AG$55,3,0)</f>
        <v>PULNOY</v>
      </c>
      <c r="E47" s="249"/>
      <c r="F47" s="249"/>
      <c r="G47" s="249"/>
      <c r="H47" s="250"/>
      <c r="I47" s="39"/>
      <c r="J47" s="42">
        <f>VLOOKUP(B47,U$47:AR$55,16,0)</f>
        <v>1</v>
      </c>
      <c r="K47" s="41"/>
      <c r="L47" s="262">
        <f>VLOOKUP(B47,U$47:AR$55,18,0)</f>
        <v>3</v>
      </c>
      <c r="M47" s="263"/>
      <c r="N47" s="28"/>
      <c r="O47" s="266">
        <f>VLOOKUP(B47,U$47:AR$55,21,0)</f>
        <v>450</v>
      </c>
      <c r="P47" s="267"/>
      <c r="Q47" s="28"/>
      <c r="R47" s="28"/>
      <c r="S47" s="10"/>
      <c r="T47" s="10"/>
      <c r="U47" s="25">
        <f>RANK(AT47,AT$47:AV$55)</f>
        <v>3</v>
      </c>
      <c r="V47" s="98"/>
      <c r="W47" s="276" t="str">
        <f>N2</f>
        <v>LONGWY</v>
      </c>
      <c r="X47" s="277"/>
      <c r="Y47" s="277"/>
      <c r="Z47" s="277"/>
      <c r="AA47" s="277"/>
      <c r="AB47" s="277"/>
      <c r="AC47" s="277"/>
      <c r="AD47" s="277"/>
      <c r="AE47" s="277"/>
      <c r="AF47" s="277"/>
      <c r="AG47" s="278"/>
      <c r="AH47" s="99"/>
      <c r="AI47" s="100">
        <v>1</v>
      </c>
      <c r="AJ47" s="280">
        <f>AE42+BE42</f>
        <v>1</v>
      </c>
      <c r="AK47" s="281"/>
      <c r="AL47" s="240">
        <f>AH42+BH42</f>
        <v>0.5</v>
      </c>
      <c r="AM47" s="241"/>
      <c r="AN47" s="242"/>
      <c r="AO47" s="240">
        <f>AF42+AG42+BF42+BG42</f>
        <v>427</v>
      </c>
      <c r="AP47" s="241"/>
      <c r="AQ47" s="241"/>
      <c r="AR47" s="242"/>
      <c r="AS47" s="25"/>
      <c r="AT47" s="239">
        <f>AL47+(AO47/10000)-0.00001</f>
        <v>0.54269000000000001</v>
      </c>
      <c r="AU47" s="239"/>
      <c r="AV47" s="23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80" ht="15.9" customHeight="1">
      <c r="A48" s="28"/>
      <c r="B48" s="28"/>
      <c r="C48" s="40"/>
      <c r="D48" s="41"/>
      <c r="E48" s="41"/>
      <c r="F48" s="41"/>
      <c r="G48" s="41"/>
      <c r="H48" s="41"/>
      <c r="I48" s="39"/>
      <c r="J48" s="41"/>
      <c r="K48" s="41"/>
      <c r="L48" s="41"/>
      <c r="M48" s="41"/>
      <c r="N48" s="28"/>
      <c r="O48" s="39"/>
      <c r="P48" s="39"/>
      <c r="Q48" s="28"/>
      <c r="R48" s="28"/>
      <c r="S48" s="10"/>
      <c r="T48" s="10"/>
      <c r="U48" s="25"/>
      <c r="V48" s="9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0"/>
      <c r="AJ48" s="102"/>
      <c r="AK48" s="102"/>
      <c r="AL48" s="103"/>
      <c r="AM48" s="103"/>
      <c r="AN48" s="103"/>
      <c r="AO48" s="103"/>
      <c r="AP48" s="103"/>
      <c r="AQ48" s="103"/>
      <c r="AR48" s="103"/>
      <c r="AS48" s="98"/>
      <c r="AT48" s="166"/>
      <c r="AU48" s="166"/>
      <c r="AV48" s="166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24.9" customHeight="1">
      <c r="A49" s="28"/>
      <c r="B49" s="150">
        <v>2</v>
      </c>
      <c r="C49" s="151" t="s">
        <v>129</v>
      </c>
      <c r="D49" s="251" t="str">
        <f>VLOOKUP(B49,U$47:AG$55,3,0)</f>
        <v>SARREBOURG</v>
      </c>
      <c r="E49" s="252"/>
      <c r="F49" s="252"/>
      <c r="G49" s="252"/>
      <c r="H49" s="253"/>
      <c r="I49" s="39"/>
      <c r="J49" s="42">
        <f>VLOOKUP(B49,U$47:AR$55,16,0)</f>
        <v>1</v>
      </c>
      <c r="K49" s="41"/>
      <c r="L49" s="262">
        <f>VLOOKUP(B49,U$47:AN$55,18,0)</f>
        <v>2.5</v>
      </c>
      <c r="M49" s="263"/>
      <c r="N49" s="28"/>
      <c r="O49" s="266">
        <f>VLOOKUP(B49,U$47:AR$55,21,0)</f>
        <v>455</v>
      </c>
      <c r="P49" s="267"/>
      <c r="Q49" s="28"/>
      <c r="R49" s="28"/>
      <c r="S49" s="10"/>
      <c r="T49" s="10"/>
      <c r="U49" s="25">
        <f>RANK(AT49,AT$47:AV$55)</f>
        <v>1</v>
      </c>
      <c r="V49" s="98"/>
      <c r="W49" s="276" t="str">
        <f>N4</f>
        <v>PULNOY</v>
      </c>
      <c r="X49" s="277"/>
      <c r="Y49" s="277"/>
      <c r="Z49" s="277"/>
      <c r="AA49" s="277"/>
      <c r="AB49" s="277"/>
      <c r="AC49" s="277"/>
      <c r="AD49" s="277"/>
      <c r="AE49" s="277"/>
      <c r="AF49" s="277"/>
      <c r="AG49" s="278"/>
      <c r="AH49" s="99"/>
      <c r="AI49" s="100">
        <v>2</v>
      </c>
      <c r="AJ49" s="280">
        <f>AJ42+BJ42</f>
        <v>1</v>
      </c>
      <c r="AK49" s="281"/>
      <c r="AL49" s="240">
        <f>AM42+BM42</f>
        <v>3</v>
      </c>
      <c r="AM49" s="241"/>
      <c r="AN49" s="242"/>
      <c r="AO49" s="240">
        <f>AK42+AL42+BK42+BL42</f>
        <v>450</v>
      </c>
      <c r="AP49" s="241"/>
      <c r="AQ49" s="241"/>
      <c r="AR49" s="242"/>
      <c r="AS49" s="25"/>
      <c r="AT49" s="239">
        <f>AL49+(AO49/10000)-0.00002</f>
        <v>3.0449799999999998</v>
      </c>
      <c r="AU49" s="239"/>
      <c r="AV49" s="23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5.9" customHeight="1">
      <c r="A50" s="28"/>
      <c r="B50" s="28"/>
      <c r="C50" s="40"/>
      <c r="D50" s="104"/>
      <c r="E50" s="104"/>
      <c r="F50" s="104"/>
      <c r="G50" s="104"/>
      <c r="H50" s="104"/>
      <c r="I50" s="39"/>
      <c r="J50" s="41"/>
      <c r="K50" s="41"/>
      <c r="L50" s="41"/>
      <c r="M50" s="41"/>
      <c r="N50" s="28"/>
      <c r="O50" s="39"/>
      <c r="P50" s="39"/>
      <c r="Q50" s="28"/>
      <c r="R50" s="28"/>
      <c r="S50" s="10"/>
      <c r="T50" s="10"/>
      <c r="U50" s="25"/>
      <c r="V50" s="98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0"/>
      <c r="AJ50" s="102"/>
      <c r="AK50" s="102"/>
      <c r="AL50" s="103"/>
      <c r="AM50" s="103"/>
      <c r="AN50" s="103"/>
      <c r="AO50" s="103"/>
      <c r="AP50" s="103"/>
      <c r="AQ50" s="103"/>
      <c r="AR50" s="103"/>
      <c r="AS50" s="98"/>
      <c r="AT50" s="166"/>
      <c r="AU50" s="166"/>
      <c r="AV50" s="166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24.9" customHeight="1">
      <c r="A51" s="28"/>
      <c r="B51" s="150">
        <v>3</v>
      </c>
      <c r="C51" s="151" t="s">
        <v>129</v>
      </c>
      <c r="D51" s="251" t="str">
        <f>VLOOKUP(B51,U$47:AG$55,3,0)</f>
        <v>LONGWY</v>
      </c>
      <c r="E51" s="252"/>
      <c r="F51" s="252"/>
      <c r="G51" s="252"/>
      <c r="H51" s="253"/>
      <c r="I51" s="39"/>
      <c r="J51" s="42">
        <f>VLOOKUP(B51,U$47:AR$55,16,0)</f>
        <v>1</v>
      </c>
      <c r="K51" s="41"/>
      <c r="L51" s="262">
        <f>VLOOKUP(B51,U$47:AN$55,18,0)</f>
        <v>0.5</v>
      </c>
      <c r="M51" s="263"/>
      <c r="N51" s="28"/>
      <c r="O51" s="266">
        <f>VLOOKUP(B51,U$47:AR$55,21,0)</f>
        <v>427</v>
      </c>
      <c r="P51" s="267"/>
      <c r="Q51" s="28"/>
      <c r="R51" s="28"/>
      <c r="S51" s="10"/>
      <c r="T51" s="10"/>
      <c r="U51" s="25">
        <f>RANK(AT51,AT$47:AV$55)</f>
        <v>2</v>
      </c>
      <c r="V51" s="98"/>
      <c r="W51" s="276" t="str">
        <f>N6</f>
        <v>SARREBOURG</v>
      </c>
      <c r="X51" s="277"/>
      <c r="Y51" s="277"/>
      <c r="Z51" s="277"/>
      <c r="AA51" s="277"/>
      <c r="AB51" s="277"/>
      <c r="AC51" s="277"/>
      <c r="AD51" s="277"/>
      <c r="AE51" s="277"/>
      <c r="AF51" s="277"/>
      <c r="AG51" s="278"/>
      <c r="AH51" s="99"/>
      <c r="AI51" s="100">
        <v>3</v>
      </c>
      <c r="AJ51" s="280">
        <f>AO42+BO42</f>
        <v>1</v>
      </c>
      <c r="AK51" s="281"/>
      <c r="AL51" s="240">
        <f>AR42+BR42</f>
        <v>2.5</v>
      </c>
      <c r="AM51" s="241"/>
      <c r="AN51" s="242"/>
      <c r="AO51" s="240">
        <f>AP42+AQ42+BP42+BQ42</f>
        <v>455</v>
      </c>
      <c r="AP51" s="241"/>
      <c r="AQ51" s="241"/>
      <c r="AR51" s="242"/>
      <c r="AS51" s="25"/>
      <c r="AT51" s="239">
        <f>AL51+(AO51/10000)-0.00003</f>
        <v>2.5454699999999999</v>
      </c>
      <c r="AU51" s="239"/>
      <c r="AV51" s="23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5.9" customHeight="1">
      <c r="A52" s="28"/>
      <c r="B52" s="28"/>
      <c r="C52" s="40"/>
      <c r="D52" s="104"/>
      <c r="E52" s="104"/>
      <c r="F52" s="104"/>
      <c r="G52" s="104"/>
      <c r="H52" s="104"/>
      <c r="I52" s="39"/>
      <c r="J52" s="41"/>
      <c r="K52" s="41"/>
      <c r="L52" s="41"/>
      <c r="M52" s="41"/>
      <c r="N52" s="28"/>
      <c r="O52" s="39"/>
      <c r="P52" s="39"/>
      <c r="Q52" s="28"/>
      <c r="R52" s="28"/>
      <c r="S52" s="10"/>
      <c r="T52" s="10"/>
      <c r="U52" s="25"/>
      <c r="V52" s="98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0"/>
      <c r="AJ52" s="102"/>
      <c r="AK52" s="102"/>
      <c r="AL52" s="103"/>
      <c r="AM52" s="103"/>
      <c r="AN52" s="103"/>
      <c r="AO52" s="103"/>
      <c r="AP52" s="103"/>
      <c r="AQ52" s="103"/>
      <c r="AR52" s="103"/>
      <c r="AS52" s="98"/>
      <c r="AT52" s="166"/>
      <c r="AU52" s="166"/>
      <c r="AV52" s="166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0" ht="24.9" customHeight="1">
      <c r="A53" s="28"/>
      <c r="B53" s="150">
        <v>4</v>
      </c>
      <c r="C53" s="151" t="s">
        <v>129</v>
      </c>
      <c r="D53" s="251" t="str">
        <f>VLOOKUP(B53,U$47:AG$55,3,0)</f>
        <v>VERDUN</v>
      </c>
      <c r="E53" s="252"/>
      <c r="F53" s="252"/>
      <c r="G53" s="252"/>
      <c r="H53" s="253"/>
      <c r="I53" s="39"/>
      <c r="J53" s="42">
        <f>VLOOKUP(B53,U$47:AR$55,16,0)</f>
        <v>1</v>
      </c>
      <c r="K53" s="41"/>
      <c r="L53" s="262">
        <f>VLOOKUP(B53,U$47:AN$55,18,0)</f>
        <v>0</v>
      </c>
      <c r="M53" s="263"/>
      <c r="N53" s="28"/>
      <c r="O53" s="266">
        <f>VLOOKUP(B53,U$47:AR$55,21,0)</f>
        <v>302</v>
      </c>
      <c r="P53" s="267"/>
      <c r="Q53" s="28"/>
      <c r="R53" s="28"/>
      <c r="S53" s="10"/>
      <c r="T53" s="10"/>
      <c r="U53" s="25">
        <f>RANK(AT53,AT$47:AV$55)</f>
        <v>4</v>
      </c>
      <c r="V53" s="98"/>
      <c r="W53" s="276" t="str">
        <f>N8</f>
        <v>VERDUN</v>
      </c>
      <c r="X53" s="277"/>
      <c r="Y53" s="277"/>
      <c r="Z53" s="277"/>
      <c r="AA53" s="277"/>
      <c r="AB53" s="277"/>
      <c r="AC53" s="277"/>
      <c r="AD53" s="277"/>
      <c r="AE53" s="277"/>
      <c r="AF53" s="277"/>
      <c r="AG53" s="278"/>
      <c r="AH53" s="99"/>
      <c r="AI53" s="100">
        <v>4</v>
      </c>
      <c r="AJ53" s="280">
        <f>AT42+BT42</f>
        <v>1</v>
      </c>
      <c r="AK53" s="281"/>
      <c r="AL53" s="240">
        <f>AW42+BW42</f>
        <v>0</v>
      </c>
      <c r="AM53" s="241"/>
      <c r="AN53" s="242"/>
      <c r="AO53" s="240">
        <f>AU42+AV42+BU42+BV42</f>
        <v>302</v>
      </c>
      <c r="AP53" s="241"/>
      <c r="AQ53" s="241"/>
      <c r="AR53" s="242"/>
      <c r="AS53" s="25"/>
      <c r="AT53" s="239">
        <f>AL53+(AO53/10000)-0.00004</f>
        <v>3.0160000000000003E-2</v>
      </c>
      <c r="AU53" s="239"/>
      <c r="AV53" s="23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ht="15.9" customHeight="1">
      <c r="A54" s="28"/>
      <c r="B54" s="28"/>
      <c r="C54" s="40"/>
      <c r="D54" s="104"/>
      <c r="E54" s="104"/>
      <c r="F54" s="104"/>
      <c r="G54" s="104"/>
      <c r="H54" s="104"/>
      <c r="I54" s="39"/>
      <c r="J54" s="41"/>
      <c r="K54" s="41"/>
      <c r="L54" s="41"/>
      <c r="M54" s="41"/>
      <c r="N54" s="28"/>
      <c r="O54" s="39"/>
      <c r="P54" s="39"/>
      <c r="Q54" s="28"/>
      <c r="R54" s="28"/>
      <c r="S54" s="10"/>
      <c r="T54" s="10"/>
      <c r="U54" s="25"/>
      <c r="V54" s="98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0"/>
      <c r="AJ54" s="102"/>
      <c r="AK54" s="102"/>
      <c r="AL54" s="103"/>
      <c r="AM54" s="103"/>
      <c r="AN54" s="103"/>
      <c r="AO54" s="103"/>
      <c r="AP54" s="103"/>
      <c r="AQ54" s="103"/>
      <c r="AR54" s="103"/>
      <c r="AS54" s="98"/>
      <c r="AT54" s="166"/>
      <c r="AU54" s="166"/>
      <c r="AV54" s="166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 ht="24.9" customHeight="1">
      <c r="A55" s="28"/>
      <c r="B55" s="150">
        <v>5</v>
      </c>
      <c r="C55" s="151" t="s">
        <v>129</v>
      </c>
      <c r="D55" s="251" t="str">
        <f>VLOOKUP(B55,U$47:AG$55,3,0)</f>
        <v>VITTEL ERMITAGE</v>
      </c>
      <c r="E55" s="252"/>
      <c r="F55" s="252"/>
      <c r="G55" s="252"/>
      <c r="H55" s="253"/>
      <c r="I55" s="39"/>
      <c r="J55" s="42">
        <f>VLOOKUP(B55,U$47:AR$55,16,0)</f>
        <v>0</v>
      </c>
      <c r="K55" s="41"/>
      <c r="L55" s="262">
        <f>VLOOKUP(B55,U$47:AN$55,18,0)</f>
        <v>0</v>
      </c>
      <c r="M55" s="263"/>
      <c r="N55" s="28"/>
      <c r="O55" s="266">
        <f>VLOOKUP(B55,U$47:AR$55,21,0)</f>
        <v>0</v>
      </c>
      <c r="P55" s="267"/>
      <c r="Q55" s="28"/>
      <c r="R55" s="28"/>
      <c r="S55" s="10"/>
      <c r="T55" s="10"/>
      <c r="U55" s="25">
        <f>RANK(AT55,AT$47:AV$55)</f>
        <v>5</v>
      </c>
      <c r="V55" s="98"/>
      <c r="W55" s="276" t="str">
        <f>N10</f>
        <v>VITTEL ERMITAGE</v>
      </c>
      <c r="X55" s="277"/>
      <c r="Y55" s="277"/>
      <c r="Z55" s="277"/>
      <c r="AA55" s="277"/>
      <c r="AB55" s="277"/>
      <c r="AC55" s="277"/>
      <c r="AD55" s="277"/>
      <c r="AE55" s="277"/>
      <c r="AF55" s="277"/>
      <c r="AG55" s="278"/>
      <c r="AH55" s="99"/>
      <c r="AI55" s="100">
        <v>5</v>
      </c>
      <c r="AJ55" s="280">
        <f>AY42+BY42</f>
        <v>0</v>
      </c>
      <c r="AK55" s="281"/>
      <c r="AL55" s="240">
        <f>BB42+CB42</f>
        <v>0</v>
      </c>
      <c r="AM55" s="241"/>
      <c r="AN55" s="242"/>
      <c r="AO55" s="240">
        <f>AZ42+BA42+BZ42+CA42</f>
        <v>0</v>
      </c>
      <c r="AP55" s="241"/>
      <c r="AQ55" s="241"/>
      <c r="AR55" s="242"/>
      <c r="AS55" s="25"/>
      <c r="AT55" s="239">
        <f>AL55+(AO55/10000)-0.00005</f>
        <v>-5.0000000000000002E-5</v>
      </c>
      <c r="AU55" s="239"/>
      <c r="AV55" s="23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  <row r="57" spans="1:60"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</row>
  </sheetData>
  <sheetProtection password="CCF3" sheet="1" objects="1" scenarios="1"/>
  <mergeCells count="97">
    <mergeCell ref="N2:P2"/>
    <mergeCell ref="D3:D10"/>
    <mergeCell ref="N4:P4"/>
    <mergeCell ref="G6:L10"/>
    <mergeCell ref="N6:P6"/>
    <mergeCell ref="N8:P8"/>
    <mergeCell ref="N10:P10"/>
    <mergeCell ref="U10:Y10"/>
    <mergeCell ref="AD10:BB10"/>
    <mergeCell ref="BD10:CA10"/>
    <mergeCell ref="A12:A15"/>
    <mergeCell ref="C12:C15"/>
    <mergeCell ref="I12:I15"/>
    <mergeCell ref="B13:B15"/>
    <mergeCell ref="E13:G13"/>
    <mergeCell ref="M13:O13"/>
    <mergeCell ref="T13:V13"/>
    <mergeCell ref="BX13:CB13"/>
    <mergeCell ref="J15:L15"/>
    <mergeCell ref="W13:Z13"/>
    <mergeCell ref="AD13:AH13"/>
    <mergeCell ref="AI13:AM13"/>
    <mergeCell ref="AN13:AR13"/>
    <mergeCell ref="J21:L21"/>
    <mergeCell ref="BD13:BH13"/>
    <mergeCell ref="BI13:BM13"/>
    <mergeCell ref="J19:L19"/>
    <mergeCell ref="J20:L20"/>
    <mergeCell ref="BN13:BR13"/>
    <mergeCell ref="BS13:BW13"/>
    <mergeCell ref="J16:L16"/>
    <mergeCell ref="J17:L17"/>
    <mergeCell ref="J18:L18"/>
    <mergeCell ref="AS13:AW13"/>
    <mergeCell ref="AX13:BB13"/>
    <mergeCell ref="J33:L33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4:L34"/>
    <mergeCell ref="J35:L35"/>
    <mergeCell ref="D43:L43"/>
    <mergeCell ref="B45:C45"/>
    <mergeCell ref="D45:H45"/>
    <mergeCell ref="L45:M45"/>
    <mergeCell ref="O45:P45"/>
    <mergeCell ref="AJ45:AK45"/>
    <mergeCell ref="AL45:AN45"/>
    <mergeCell ref="AO45:AR45"/>
    <mergeCell ref="D47:H47"/>
    <mergeCell ref="L47:M47"/>
    <mergeCell ref="O47:P47"/>
    <mergeCell ref="W47:AG47"/>
    <mergeCell ref="AJ47:AK47"/>
    <mergeCell ref="AL47:AN47"/>
    <mergeCell ref="AO47:AR47"/>
    <mergeCell ref="AT47:AV47"/>
    <mergeCell ref="D49:H49"/>
    <mergeCell ref="L49:M49"/>
    <mergeCell ref="O49:P49"/>
    <mergeCell ref="W49:AG49"/>
    <mergeCell ref="AJ49:AK49"/>
    <mergeCell ref="AL49:AN49"/>
    <mergeCell ref="AO49:AR49"/>
    <mergeCell ref="AT49:AV49"/>
    <mergeCell ref="AO51:AR51"/>
    <mergeCell ref="AT51:AV51"/>
    <mergeCell ref="D53:H53"/>
    <mergeCell ref="L53:M53"/>
    <mergeCell ref="O53:P53"/>
    <mergeCell ref="W53:AG53"/>
    <mergeCell ref="AJ53:AK53"/>
    <mergeCell ref="AL53:AN53"/>
    <mergeCell ref="AO53:AR53"/>
    <mergeCell ref="AT53:AV53"/>
    <mergeCell ref="D51:H51"/>
    <mergeCell ref="L51:M51"/>
    <mergeCell ref="O51:P51"/>
    <mergeCell ref="W51:AG51"/>
    <mergeCell ref="AJ51:AK51"/>
    <mergeCell ref="AL51:AN51"/>
    <mergeCell ref="AO55:AR55"/>
    <mergeCell ref="AT55:AV55"/>
    <mergeCell ref="D55:H55"/>
    <mergeCell ref="L55:M55"/>
    <mergeCell ref="O55:P55"/>
    <mergeCell ref="W55:AG55"/>
    <mergeCell ref="AJ55:AK55"/>
    <mergeCell ref="AL55:AN55"/>
  </mergeCells>
  <pageMargins left="0.31496062992125984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CC57"/>
  <sheetViews>
    <sheetView topLeftCell="A31" zoomScaleNormal="100" workbookViewId="0">
      <selection activeCell="O20" sqref="O20"/>
    </sheetView>
  </sheetViews>
  <sheetFormatPr baseColWidth="10" defaultRowHeight="14.4" outlineLevelCol="1"/>
  <cols>
    <col min="1" max="1" width="3.109375" customWidth="1"/>
    <col min="2" max="2" width="6" customWidth="1"/>
    <col min="3" max="3" width="4.33203125" customWidth="1"/>
    <col min="4" max="4" width="15.6640625" customWidth="1"/>
    <col min="5" max="6" width="4.6640625" customWidth="1"/>
    <col min="7" max="8" width="5.6640625" customWidth="1"/>
    <col min="9" max="9" width="4.5546875" customWidth="1"/>
    <col min="10" max="10" width="4.6640625" customWidth="1"/>
    <col min="11" max="11" width="9.6640625" customWidth="1"/>
    <col min="12" max="12" width="2.6640625" customWidth="1"/>
    <col min="13" max="14" width="4.6640625" customWidth="1"/>
    <col min="15" max="16" width="5.6640625" customWidth="1"/>
    <col min="17" max="18" width="2.109375" customWidth="1"/>
    <col min="19" max="19" width="2.109375" hidden="1" customWidth="1" outlineLevel="1"/>
    <col min="20" max="26" width="6.6640625" hidden="1" customWidth="1" outlineLevel="1"/>
    <col min="27" max="27" width="1.6640625" hidden="1" customWidth="1" outlineLevel="1"/>
    <col min="28" max="28" width="2" hidden="1" customWidth="1" outlineLevel="1"/>
    <col min="29" max="29" width="1.88671875" hidden="1" customWidth="1" outlineLevel="1"/>
    <col min="30" max="31" width="2.6640625" hidden="1" customWidth="1" outlineLevel="1"/>
    <col min="32" max="33" width="4.6640625" hidden="1" customWidth="1" outlineLevel="1"/>
    <col min="34" max="34" width="3.6640625" hidden="1" customWidth="1" outlineLevel="1"/>
    <col min="35" max="36" width="2.6640625" hidden="1" customWidth="1" outlineLevel="1"/>
    <col min="37" max="38" width="4.6640625" hidden="1" customWidth="1" outlineLevel="1"/>
    <col min="39" max="39" width="3.6640625" hidden="1" customWidth="1" outlineLevel="1"/>
    <col min="40" max="41" width="2.6640625" hidden="1" customWidth="1" outlineLevel="1"/>
    <col min="42" max="43" width="4.6640625" hidden="1" customWidth="1" outlineLevel="1"/>
    <col min="44" max="44" width="3.6640625" hidden="1" customWidth="1" outlineLevel="1"/>
    <col min="45" max="46" width="2.6640625" hidden="1" customWidth="1" outlineLevel="1"/>
    <col min="47" max="48" width="4.6640625" hidden="1" customWidth="1" outlineLevel="1"/>
    <col min="49" max="49" width="3.6640625" hidden="1" customWidth="1" outlineLevel="1"/>
    <col min="50" max="51" width="2.6640625" hidden="1" customWidth="1" outlineLevel="1"/>
    <col min="52" max="53" width="4.6640625" hidden="1" customWidth="1" outlineLevel="1"/>
    <col min="54" max="54" width="3.6640625" hidden="1" customWidth="1" outlineLevel="1"/>
    <col min="55" max="55" width="3.109375" hidden="1" customWidth="1" outlineLevel="1"/>
    <col min="56" max="57" width="2.6640625" hidden="1" customWidth="1" outlineLevel="1"/>
    <col min="58" max="59" width="4.6640625" hidden="1" customWidth="1" outlineLevel="1"/>
    <col min="60" max="60" width="3.6640625" hidden="1" customWidth="1" outlineLevel="1"/>
    <col min="61" max="62" width="2.6640625" hidden="1" customWidth="1" outlineLevel="1"/>
    <col min="63" max="64" width="4.6640625" hidden="1" customWidth="1" outlineLevel="1"/>
    <col min="65" max="65" width="3.6640625" hidden="1" customWidth="1" outlineLevel="1"/>
    <col min="66" max="67" width="2.6640625" hidden="1" customWidth="1" outlineLevel="1"/>
    <col min="68" max="69" width="4.6640625" hidden="1" customWidth="1" outlineLevel="1"/>
    <col min="70" max="70" width="3.6640625" hidden="1" customWidth="1" outlineLevel="1"/>
    <col min="71" max="72" width="2.6640625" hidden="1" customWidth="1" outlineLevel="1"/>
    <col min="73" max="74" width="4.6640625" hidden="1" customWidth="1" outlineLevel="1"/>
    <col min="75" max="75" width="3.6640625" hidden="1" customWidth="1" outlineLevel="1"/>
    <col min="76" max="77" width="2.6640625" hidden="1" customWidth="1" outlineLevel="1"/>
    <col min="78" max="79" width="4.6640625" hidden="1" customWidth="1" outlineLevel="1"/>
    <col min="80" max="80" width="3.6640625" hidden="1" customWidth="1" outlineLevel="1"/>
    <col min="81" max="81" width="11.5546875" collapsed="1"/>
  </cols>
  <sheetData>
    <row r="1" spans="1:80" ht="3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 ht="15" customHeight="1">
      <c r="A2" s="32"/>
      <c r="B2" s="32"/>
      <c r="C2" s="32"/>
      <c r="D2" s="32"/>
      <c r="E2" s="32"/>
      <c r="F2" s="32"/>
      <c r="G2" s="107"/>
      <c r="H2" s="107"/>
      <c r="I2" s="107"/>
      <c r="J2" s="107"/>
      <c r="K2" s="107"/>
      <c r="L2" s="107"/>
      <c r="M2" s="105">
        <v>1</v>
      </c>
      <c r="N2" s="225" t="s">
        <v>50</v>
      </c>
      <c r="O2" s="225"/>
      <c r="P2" s="226"/>
      <c r="Q2" s="32"/>
      <c r="R2" s="32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 ht="3" customHeight="1">
      <c r="A3" s="32"/>
      <c r="B3" s="32"/>
      <c r="C3" s="32"/>
      <c r="D3" s="243" t="s">
        <v>87</v>
      </c>
      <c r="E3" s="32"/>
      <c r="F3" s="107"/>
      <c r="G3" s="107"/>
      <c r="H3" s="107"/>
      <c r="I3" s="107"/>
      <c r="J3" s="107"/>
      <c r="K3" s="107"/>
      <c r="L3" s="107"/>
      <c r="M3" s="105"/>
      <c r="N3" s="221"/>
      <c r="O3" s="221"/>
      <c r="P3" s="221"/>
      <c r="Q3" s="32"/>
      <c r="R3" s="32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5" customHeight="1">
      <c r="A4" s="32"/>
      <c r="B4" s="32"/>
      <c r="C4" s="32"/>
      <c r="D4" s="243"/>
      <c r="E4" s="32"/>
      <c r="F4" s="107"/>
      <c r="G4" s="107"/>
      <c r="H4" s="107"/>
      <c r="I4" s="107"/>
      <c r="J4" s="107"/>
      <c r="K4" s="107"/>
      <c r="L4" s="107"/>
      <c r="M4" s="105">
        <v>2</v>
      </c>
      <c r="N4" s="225" t="s">
        <v>93</v>
      </c>
      <c r="O4" s="225"/>
      <c r="P4" s="226"/>
      <c r="Q4" s="32"/>
      <c r="R4" s="3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0" ht="3" customHeight="1">
      <c r="A5" s="32"/>
      <c r="B5" s="32"/>
      <c r="C5" s="32"/>
      <c r="D5" s="243"/>
      <c r="E5" s="158"/>
      <c r="F5" s="159"/>
      <c r="G5" s="160"/>
      <c r="H5" s="160"/>
      <c r="I5" s="160"/>
      <c r="J5" s="160"/>
      <c r="K5" s="160"/>
      <c r="L5" s="161"/>
      <c r="M5" s="105"/>
      <c r="N5" s="221"/>
      <c r="O5" s="221"/>
      <c r="P5" s="221"/>
      <c r="Q5" s="32"/>
      <c r="R5" s="3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5" customHeight="1">
      <c r="A6" s="32"/>
      <c r="B6" s="32"/>
      <c r="C6" s="32"/>
      <c r="D6" s="243"/>
      <c r="E6" s="162"/>
      <c r="F6" s="163"/>
      <c r="G6" s="231" t="s">
        <v>117</v>
      </c>
      <c r="H6" s="231"/>
      <c r="I6" s="231"/>
      <c r="J6" s="231"/>
      <c r="K6" s="231"/>
      <c r="L6" s="232"/>
      <c r="M6" s="105">
        <v>3</v>
      </c>
      <c r="N6" s="225" t="s">
        <v>55</v>
      </c>
      <c r="O6" s="225"/>
      <c r="P6" s="226"/>
      <c r="Q6" s="32"/>
      <c r="R6" s="3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" customHeight="1">
      <c r="A7" s="32"/>
      <c r="B7" s="32"/>
      <c r="C7" s="32"/>
      <c r="D7" s="243"/>
      <c r="E7" s="162"/>
      <c r="F7" s="163"/>
      <c r="G7" s="231"/>
      <c r="H7" s="231"/>
      <c r="I7" s="231"/>
      <c r="J7" s="231"/>
      <c r="K7" s="231"/>
      <c r="L7" s="232"/>
      <c r="M7" s="105"/>
      <c r="N7" s="221"/>
      <c r="O7" s="221"/>
      <c r="P7" s="221"/>
      <c r="Q7" s="32"/>
      <c r="R7" s="3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5" customHeight="1">
      <c r="A8" s="32"/>
      <c r="B8" s="32"/>
      <c r="C8" s="32"/>
      <c r="D8" s="243"/>
      <c r="E8" s="162"/>
      <c r="F8" s="163"/>
      <c r="G8" s="231"/>
      <c r="H8" s="231"/>
      <c r="I8" s="231"/>
      <c r="J8" s="231"/>
      <c r="K8" s="231"/>
      <c r="L8" s="232"/>
      <c r="M8" s="105">
        <v>4</v>
      </c>
      <c r="N8" s="225" t="s">
        <v>11</v>
      </c>
      <c r="O8" s="225"/>
      <c r="P8" s="226"/>
      <c r="Q8" s="32"/>
      <c r="R8" s="3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3" customHeight="1">
      <c r="A9" s="32"/>
      <c r="B9" s="32"/>
      <c r="C9" s="32"/>
      <c r="D9" s="243"/>
      <c r="E9" s="162"/>
      <c r="F9" s="163"/>
      <c r="G9" s="231"/>
      <c r="H9" s="231"/>
      <c r="I9" s="231"/>
      <c r="J9" s="231"/>
      <c r="K9" s="231"/>
      <c r="L9" s="232"/>
      <c r="M9" s="105"/>
      <c r="N9" s="221"/>
      <c r="O9" s="221"/>
      <c r="P9" s="221"/>
      <c r="Q9" s="32"/>
      <c r="R9" s="3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ht="16.5" customHeight="1" thickBot="1">
      <c r="A10" s="32"/>
      <c r="B10" s="32"/>
      <c r="C10" s="32"/>
      <c r="D10" s="243"/>
      <c r="E10" s="164"/>
      <c r="F10" s="165"/>
      <c r="G10" s="233"/>
      <c r="H10" s="233"/>
      <c r="I10" s="233"/>
      <c r="J10" s="233"/>
      <c r="K10" s="233"/>
      <c r="L10" s="234"/>
      <c r="M10" s="105">
        <v>5</v>
      </c>
      <c r="N10" s="225" t="s">
        <v>12</v>
      </c>
      <c r="O10" s="225"/>
      <c r="P10" s="226"/>
      <c r="Q10" s="32"/>
      <c r="R10" s="32"/>
      <c r="S10" s="28"/>
      <c r="T10" s="10"/>
      <c r="U10" s="268" t="s">
        <v>92</v>
      </c>
      <c r="V10" s="268"/>
      <c r="W10" s="268"/>
      <c r="X10" s="268"/>
      <c r="Y10" s="268"/>
      <c r="Z10" s="10"/>
      <c r="AA10" s="28"/>
      <c r="AB10" s="28"/>
      <c r="AC10" s="28"/>
      <c r="AD10" s="275" t="s">
        <v>80</v>
      </c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8"/>
      <c r="BD10" s="269" t="s">
        <v>90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70"/>
      <c r="BY10" s="270"/>
      <c r="BZ10" s="270"/>
      <c r="CA10" s="270"/>
      <c r="CB10" s="28"/>
    </row>
    <row r="11" spans="1:80" ht="6" customHeight="1" thickTop="1">
      <c r="A11" s="32"/>
      <c r="B11" s="32"/>
      <c r="C11" s="32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57"/>
      <c r="T11" s="10"/>
      <c r="U11" s="125"/>
      <c r="V11" s="125"/>
      <c r="W11" s="125"/>
      <c r="X11" s="125"/>
      <c r="Y11" s="125"/>
      <c r="Z11" s="10"/>
      <c r="AA11" s="28"/>
      <c r="AB11" s="28"/>
      <c r="AC11" s="28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28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28"/>
    </row>
    <row r="12" spans="1:80" ht="6.75" customHeight="1" thickBot="1">
      <c r="A12" s="224" t="s">
        <v>114</v>
      </c>
      <c r="B12" s="32"/>
      <c r="C12" s="254" t="s">
        <v>89</v>
      </c>
      <c r="D12" s="109"/>
      <c r="E12" s="108"/>
      <c r="F12" s="110"/>
      <c r="G12" s="110"/>
      <c r="H12" s="111"/>
      <c r="I12" s="271" t="s">
        <v>89</v>
      </c>
      <c r="J12" s="110"/>
      <c r="K12" s="110"/>
      <c r="L12" s="110"/>
      <c r="M12" s="108"/>
      <c r="N12" s="108"/>
      <c r="O12" s="108"/>
      <c r="P12" s="108"/>
      <c r="Q12" s="115"/>
      <c r="R12" s="32"/>
      <c r="S12" s="28"/>
      <c r="T12" s="10"/>
      <c r="U12" s="10"/>
      <c r="V12" s="10"/>
      <c r="W12" s="10"/>
      <c r="X12" s="10"/>
      <c r="Y12" s="10"/>
      <c r="Z12" s="10"/>
      <c r="AA12" s="28"/>
      <c r="AB12" s="28"/>
      <c r="AC12" s="28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15.75" customHeight="1" thickBot="1">
      <c r="A13" s="224"/>
      <c r="B13" s="235">
        <v>2019</v>
      </c>
      <c r="C13" s="255"/>
      <c r="D13" s="32"/>
      <c r="E13" s="227" t="s">
        <v>82</v>
      </c>
      <c r="F13" s="228"/>
      <c r="G13" s="229"/>
      <c r="H13" s="112"/>
      <c r="I13" s="272"/>
      <c r="J13" s="32"/>
      <c r="K13" s="32"/>
      <c r="L13" s="32"/>
      <c r="M13" s="227" t="s">
        <v>82</v>
      </c>
      <c r="N13" s="228"/>
      <c r="O13" s="229"/>
      <c r="P13" s="32"/>
      <c r="Q13" s="112"/>
      <c r="R13" s="32"/>
      <c r="S13" s="28"/>
      <c r="T13" s="245" t="s">
        <v>48</v>
      </c>
      <c r="U13" s="246"/>
      <c r="V13" s="247"/>
      <c r="W13" s="245" t="s">
        <v>44</v>
      </c>
      <c r="X13" s="246"/>
      <c r="Y13" s="246"/>
      <c r="Z13" s="247"/>
      <c r="AA13" s="28"/>
      <c r="AB13" s="28"/>
      <c r="AC13" s="28"/>
      <c r="AD13" s="236" t="str">
        <f>W47</f>
        <v>CHERISEY</v>
      </c>
      <c r="AE13" s="237"/>
      <c r="AF13" s="237"/>
      <c r="AG13" s="237"/>
      <c r="AH13" s="238"/>
      <c r="AI13" s="236" t="str">
        <f>W49</f>
        <v>GARDEN METZ</v>
      </c>
      <c r="AJ13" s="237"/>
      <c r="AK13" s="237"/>
      <c r="AL13" s="237"/>
      <c r="AM13" s="238"/>
      <c r="AN13" s="236" t="str">
        <f>W51</f>
        <v>SAINT DIE</v>
      </c>
      <c r="AO13" s="237"/>
      <c r="AP13" s="237"/>
      <c r="AQ13" s="237"/>
      <c r="AR13" s="238"/>
      <c r="AS13" s="236" t="str">
        <f>W53</f>
        <v>SARREGUEMINES</v>
      </c>
      <c r="AT13" s="237"/>
      <c r="AU13" s="237"/>
      <c r="AV13" s="237"/>
      <c r="AW13" s="238"/>
      <c r="AX13" s="236" t="str">
        <f>W55</f>
        <v>VITTEL HAZEAU</v>
      </c>
      <c r="AY13" s="237"/>
      <c r="AZ13" s="237"/>
      <c r="BA13" s="237"/>
      <c r="BB13" s="238"/>
      <c r="BC13" s="28"/>
      <c r="BD13" s="236" t="str">
        <f>AD13</f>
        <v>CHERISEY</v>
      </c>
      <c r="BE13" s="237"/>
      <c r="BF13" s="237"/>
      <c r="BG13" s="237"/>
      <c r="BH13" s="238"/>
      <c r="BI13" s="236" t="str">
        <f t="shared" ref="BI13" si="0">AI13</f>
        <v>GARDEN METZ</v>
      </c>
      <c r="BJ13" s="237"/>
      <c r="BK13" s="237"/>
      <c r="BL13" s="237"/>
      <c r="BM13" s="238"/>
      <c r="BN13" s="236" t="str">
        <f t="shared" ref="BN13" si="1">AN13</f>
        <v>SAINT DIE</v>
      </c>
      <c r="BO13" s="237"/>
      <c r="BP13" s="237"/>
      <c r="BQ13" s="237"/>
      <c r="BR13" s="238"/>
      <c r="BS13" s="236" t="str">
        <f t="shared" ref="BS13" si="2">AS13</f>
        <v>SARREGUEMINES</v>
      </c>
      <c r="BT13" s="237"/>
      <c r="BU13" s="237"/>
      <c r="BV13" s="237"/>
      <c r="BW13" s="238"/>
      <c r="BX13" s="236" t="str">
        <f t="shared" ref="BX13" si="3">AX13</f>
        <v>VITTEL HAZEAU</v>
      </c>
      <c r="BY13" s="237"/>
      <c r="BZ13" s="237"/>
      <c r="CA13" s="237"/>
      <c r="CB13" s="238"/>
    </row>
    <row r="14" spans="1:80" ht="3.9" customHeight="1" thickBot="1">
      <c r="A14" s="224"/>
      <c r="B14" s="235"/>
      <c r="C14" s="255"/>
      <c r="D14" s="32"/>
      <c r="E14" s="36"/>
      <c r="F14" s="36"/>
      <c r="G14" s="36"/>
      <c r="H14" s="112"/>
      <c r="I14" s="272"/>
      <c r="J14" s="32"/>
      <c r="K14" s="32"/>
      <c r="L14" s="32"/>
      <c r="M14" s="33"/>
      <c r="N14" s="33"/>
      <c r="O14" s="33"/>
      <c r="P14" s="32"/>
      <c r="Q14" s="112"/>
      <c r="R14" s="32"/>
      <c r="S14" s="28"/>
      <c r="T14" s="30"/>
      <c r="U14" s="25"/>
      <c r="V14" s="31"/>
      <c r="W14" s="30"/>
      <c r="X14" s="25"/>
      <c r="Y14" s="25"/>
      <c r="Z14" s="31"/>
      <c r="AA14" s="28"/>
      <c r="AB14" s="28"/>
      <c r="AC14" s="28"/>
      <c r="AD14" s="44"/>
      <c r="AE14" s="44"/>
      <c r="AF14" s="44"/>
      <c r="AG14" s="44"/>
      <c r="AH14" s="44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4"/>
      <c r="AY14" s="44"/>
      <c r="AZ14" s="44"/>
      <c r="BA14" s="44"/>
      <c r="BB14" s="44"/>
      <c r="BC14" s="28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ht="18" customHeight="1" thickBot="1">
      <c r="A15" s="224"/>
      <c r="B15" s="235"/>
      <c r="C15" s="256"/>
      <c r="D15" s="113" t="s">
        <v>79</v>
      </c>
      <c r="E15" s="113" t="s">
        <v>41</v>
      </c>
      <c r="F15" s="113" t="s">
        <v>40</v>
      </c>
      <c r="G15" s="113" t="s">
        <v>43</v>
      </c>
      <c r="H15" s="114" t="s">
        <v>39</v>
      </c>
      <c r="I15" s="273"/>
      <c r="J15" s="230" t="s">
        <v>81</v>
      </c>
      <c r="K15" s="230"/>
      <c r="L15" s="230"/>
      <c r="M15" s="113" t="s">
        <v>41</v>
      </c>
      <c r="N15" s="113" t="s">
        <v>40</v>
      </c>
      <c r="O15" s="113" t="s">
        <v>43</v>
      </c>
      <c r="P15" s="116" t="s">
        <v>39</v>
      </c>
      <c r="Q15" s="117"/>
      <c r="R15" s="32"/>
      <c r="S15" s="28"/>
      <c r="T15" s="11" t="s">
        <v>45</v>
      </c>
      <c r="U15" s="12" t="s">
        <v>46</v>
      </c>
      <c r="V15" s="13" t="s">
        <v>47</v>
      </c>
      <c r="W15" s="11" t="s">
        <v>45</v>
      </c>
      <c r="X15" s="12" t="s">
        <v>46</v>
      </c>
      <c r="Y15" s="12" t="s">
        <v>47</v>
      </c>
      <c r="Z15" s="13" t="s">
        <v>49</v>
      </c>
      <c r="AA15" s="28"/>
      <c r="AB15" s="28"/>
      <c r="AC15" s="28"/>
      <c r="AD15" s="46" t="s">
        <v>36</v>
      </c>
      <c r="AE15" s="95" t="s">
        <v>113</v>
      </c>
      <c r="AF15" s="97" t="s">
        <v>45</v>
      </c>
      <c r="AG15" s="97" t="s">
        <v>46</v>
      </c>
      <c r="AH15" s="47" t="s">
        <v>85</v>
      </c>
      <c r="AI15" s="46" t="s">
        <v>36</v>
      </c>
      <c r="AJ15" s="95" t="s">
        <v>113</v>
      </c>
      <c r="AK15" s="97" t="s">
        <v>45</v>
      </c>
      <c r="AL15" s="97" t="s">
        <v>46</v>
      </c>
      <c r="AM15" s="47" t="s">
        <v>85</v>
      </c>
      <c r="AN15" s="46" t="s">
        <v>36</v>
      </c>
      <c r="AO15" s="95" t="s">
        <v>113</v>
      </c>
      <c r="AP15" s="97" t="s">
        <v>45</v>
      </c>
      <c r="AQ15" s="97" t="s">
        <v>46</v>
      </c>
      <c r="AR15" s="47" t="s">
        <v>85</v>
      </c>
      <c r="AS15" s="46" t="s">
        <v>36</v>
      </c>
      <c r="AT15" s="95" t="s">
        <v>113</v>
      </c>
      <c r="AU15" s="97" t="s">
        <v>45</v>
      </c>
      <c r="AV15" s="97" t="s">
        <v>46</v>
      </c>
      <c r="AW15" s="47" t="s">
        <v>85</v>
      </c>
      <c r="AX15" s="46" t="s">
        <v>36</v>
      </c>
      <c r="AY15" s="95" t="s">
        <v>113</v>
      </c>
      <c r="AZ15" s="97" t="s">
        <v>45</v>
      </c>
      <c r="BA15" s="97" t="s">
        <v>46</v>
      </c>
      <c r="BB15" s="47" t="s">
        <v>85</v>
      </c>
      <c r="BC15" s="28"/>
      <c r="BD15" s="46" t="s">
        <v>36</v>
      </c>
      <c r="BE15" s="95" t="s">
        <v>113</v>
      </c>
      <c r="BF15" s="97" t="s">
        <v>45</v>
      </c>
      <c r="BG15" s="97" t="s">
        <v>46</v>
      </c>
      <c r="BH15" s="47" t="s">
        <v>85</v>
      </c>
      <c r="BI15" s="46" t="s">
        <v>36</v>
      </c>
      <c r="BJ15" s="95" t="s">
        <v>113</v>
      </c>
      <c r="BK15" s="97" t="s">
        <v>45</v>
      </c>
      <c r="BL15" s="97" t="s">
        <v>46</v>
      </c>
      <c r="BM15" s="47" t="s">
        <v>85</v>
      </c>
      <c r="BN15" s="46" t="s">
        <v>36</v>
      </c>
      <c r="BO15" s="95" t="s">
        <v>113</v>
      </c>
      <c r="BP15" s="97" t="s">
        <v>45</v>
      </c>
      <c r="BQ15" s="97" t="s">
        <v>46</v>
      </c>
      <c r="BR15" s="47" t="s">
        <v>85</v>
      </c>
      <c r="BS15" s="46" t="s">
        <v>36</v>
      </c>
      <c r="BT15" s="95" t="s">
        <v>113</v>
      </c>
      <c r="BU15" s="97" t="s">
        <v>45</v>
      </c>
      <c r="BV15" s="97" t="s">
        <v>46</v>
      </c>
      <c r="BW15" s="47" t="s">
        <v>85</v>
      </c>
      <c r="BX15" s="46" t="s">
        <v>36</v>
      </c>
      <c r="BY15" s="95" t="s">
        <v>113</v>
      </c>
      <c r="BZ15" s="97" t="s">
        <v>45</v>
      </c>
      <c r="CA15" s="97" t="s">
        <v>46</v>
      </c>
      <c r="CB15" s="47" t="s">
        <v>85</v>
      </c>
    </row>
    <row r="16" spans="1:80" ht="18" customHeight="1">
      <c r="A16" s="35">
        <v>1</v>
      </c>
      <c r="B16" s="106">
        <v>43559</v>
      </c>
      <c r="C16" s="127">
        <v>1</v>
      </c>
      <c r="D16" s="128" t="str">
        <f t="shared" ref="D16:D41" si="4">IF(C16=1,$W$47,IF(C16=2,$W$49,IF(C16=3,$W$51,IF(C16=4,$W$53,IF(C16=5,$W$55,"")))))</f>
        <v>CHERISEY</v>
      </c>
      <c r="E16" s="129">
        <v>158</v>
      </c>
      <c r="F16" s="129">
        <v>261</v>
      </c>
      <c r="G16" s="108">
        <f>IF(E16&gt;0,E16+F16,"")</f>
        <v>419</v>
      </c>
      <c r="H16" s="130">
        <f>IF(E16&gt;0,T16+U16+V16,"")</f>
        <v>0.5</v>
      </c>
      <c r="I16" s="127">
        <v>2</v>
      </c>
      <c r="J16" s="244" t="str">
        <f t="shared" ref="J16:J41" si="5">IF(I16=1,$W$47,IF(I16=2,$W$49,IF(I16=3,$W$51,IF(I16=4,$W$53,IF(I16=5,$W$55,"")))))</f>
        <v>GARDEN METZ</v>
      </c>
      <c r="K16" s="244"/>
      <c r="L16" s="244"/>
      <c r="M16" s="129">
        <v>158</v>
      </c>
      <c r="N16" s="27">
        <v>268</v>
      </c>
      <c r="O16" s="108">
        <f>IF(M16&gt;0,M16+N16,"")</f>
        <v>426</v>
      </c>
      <c r="P16" s="139">
        <f>IF(M16&gt;0,W16+X16+Y16+Z16,"")</f>
        <v>3.5</v>
      </c>
      <c r="Q16" s="115"/>
      <c r="R16" s="32"/>
      <c r="S16" s="28"/>
      <c r="T16" s="6">
        <f>IF(E16="","",IF(E16&gt;M16,1,IF(E16=M16,0.5,0)))</f>
        <v>0.5</v>
      </c>
      <c r="U16" s="7">
        <f>IF(F16="","",IF(F16&gt;N16,1,IF(F16=N16,0.5,0)))</f>
        <v>0</v>
      </c>
      <c r="V16" s="8">
        <f>IF(G16="","",IF(G16&gt;O16,1,IF(G16=O16,0.5,0)))</f>
        <v>0</v>
      </c>
      <c r="W16" s="6">
        <f>IF(M16="","",IF(M16&gt;E16,1,IF(M16=E16,0.5,0)))</f>
        <v>0.5</v>
      </c>
      <c r="X16" s="7">
        <f>IF(N16="","",IF(N16&gt;F16,1,IF(N16=F16,0.5,0)))</f>
        <v>1</v>
      </c>
      <c r="Y16" s="7">
        <f>IF(O16="","",IF(O16&gt;G16,1,IF(O16=G16,0.5,0)))</f>
        <v>1</v>
      </c>
      <c r="Z16" s="9">
        <f>IF(O16="","",IF(O16&gt;G16,1,IF(O16=G16,0.5,0)))</f>
        <v>1</v>
      </c>
      <c r="AA16" s="28"/>
      <c r="AB16" s="28"/>
      <c r="AC16" s="28"/>
      <c r="AD16" s="48">
        <v>1</v>
      </c>
      <c r="AE16" s="96">
        <f>COUNTIFS($C16,"1",$E16,"&gt;0")</f>
        <v>1</v>
      </c>
      <c r="AF16" s="49">
        <f>IF($C16=AD16,VLOOKUP(AD16,$C16:$F16,3,FALSE),0)</f>
        <v>158</v>
      </c>
      <c r="AG16" s="49">
        <f>IF($C16=AD16,VLOOKUP(AD16,$C16:$F16,4,FALSE),0)</f>
        <v>261</v>
      </c>
      <c r="AH16" s="50">
        <f>IF($C16=AD16,VLOOKUP(AD16,$C16:$H16,6,FALSE),0)</f>
        <v>0.5</v>
      </c>
      <c r="AI16" s="48">
        <v>2</v>
      </c>
      <c r="AJ16" s="96">
        <f>COUNTIFS($C16,"2",$E16,"&gt;0")</f>
        <v>0</v>
      </c>
      <c r="AK16" s="49">
        <f>IF($C16=AI16,VLOOKUP(AI16,$C16:$F16,3,FALSE),0)</f>
        <v>0</v>
      </c>
      <c r="AL16" s="49">
        <f>IF($C16=AI16,VLOOKUP(AI16,$C16:$F16,4,FALSE),0)</f>
        <v>0</v>
      </c>
      <c r="AM16" s="50">
        <f>IF($C16=AI16,VLOOKUP(AI16,$C16:$H16,6,FALSE),0)</f>
        <v>0</v>
      </c>
      <c r="AN16" s="48">
        <v>3</v>
      </c>
      <c r="AO16" s="96">
        <f>COUNTIFS($C16,"3",$E16,"&gt;0")</f>
        <v>0</v>
      </c>
      <c r="AP16" s="49">
        <f>IF($C16=AN16,VLOOKUP(AN16,$C16:$F16,3,FALSE),0)</f>
        <v>0</v>
      </c>
      <c r="AQ16" s="49">
        <f>IF($C16=AN16,VLOOKUP(AN16,$C16:$F16,4,FALSE),0)</f>
        <v>0</v>
      </c>
      <c r="AR16" s="50">
        <f>IF($C16=AN16,VLOOKUP(AN16,$C16:$H16,6,FALSE),0)</f>
        <v>0</v>
      </c>
      <c r="AS16" s="48">
        <v>4</v>
      </c>
      <c r="AT16" s="96">
        <f>COUNTIFS($C16,"4",$E16,"&gt;0")</f>
        <v>0</v>
      </c>
      <c r="AU16" s="49">
        <f>IF($C16=AS16,VLOOKUP(AS16,$C16:$F16,3,FALSE),0)</f>
        <v>0</v>
      </c>
      <c r="AV16" s="49">
        <f>IF($C16=AS16,VLOOKUP(AS16,$C16:$F16,4,FALSE),0)</f>
        <v>0</v>
      </c>
      <c r="AW16" s="50">
        <f>IF($C16=AS16,VLOOKUP(AS16,$C16:$H16,6,FALSE),0)</f>
        <v>0</v>
      </c>
      <c r="AX16" s="48">
        <v>5</v>
      </c>
      <c r="AY16" s="96">
        <f>COUNTIFS($C16,"5",$E16,"&gt;0")</f>
        <v>0</v>
      </c>
      <c r="AZ16" s="49">
        <f>IF($C16=AX16,VLOOKUP(AX16,$C16:$F16,3,FALSE),0)</f>
        <v>0</v>
      </c>
      <c r="BA16" s="49">
        <f>IF($C16=AX16,VLOOKUP(AX16,$C16:$F16,4,FALSE),0)</f>
        <v>0</v>
      </c>
      <c r="BB16" s="50">
        <f>IF($C16=AX16,VLOOKUP(AX16,$C16:$H16,6,FALSE),0)</f>
        <v>0</v>
      </c>
      <c r="BC16" s="28"/>
      <c r="BD16" s="147">
        <v>1</v>
      </c>
      <c r="BE16" s="148">
        <f>COUNTIFS($I16,"1",$M16,"&gt;0")</f>
        <v>0</v>
      </c>
      <c r="BF16" s="148">
        <f>IF($I16=BD16,VLOOKUP(BD16,$I16:$N16,5,FALSE),0)</f>
        <v>0</v>
      </c>
      <c r="BG16" s="148">
        <f>IF($I16=BD16,VLOOKUP(BD16,$I16:$N16,6,FALSE),0)</f>
        <v>0</v>
      </c>
      <c r="BH16" s="149">
        <f>IF($I16=BD16,VLOOKUP(BD16,$I16:$P16,8,FALSE),0)</f>
        <v>0</v>
      </c>
      <c r="BI16" s="147">
        <v>2</v>
      </c>
      <c r="BJ16" s="148">
        <f>COUNTIFS($I16,"2",$M16,"&gt;0")</f>
        <v>1</v>
      </c>
      <c r="BK16" s="148">
        <f>IF($I16=BI16,VLOOKUP(BI16,$I16:$N16,5,FALSE),0)</f>
        <v>158</v>
      </c>
      <c r="BL16" s="148">
        <f>IF($I16=BI16,VLOOKUP(BI16,$I16:$N16,6,FALSE),0)</f>
        <v>268</v>
      </c>
      <c r="BM16" s="149">
        <f>IF($I16=BI16,VLOOKUP(BI16,$I16:$P16,8,FALSE),0)</f>
        <v>3.5</v>
      </c>
      <c r="BN16" s="147">
        <v>3</v>
      </c>
      <c r="BO16" s="148">
        <f>COUNTIFS($I16,"3",$M16,"&gt;0")</f>
        <v>0</v>
      </c>
      <c r="BP16" s="148">
        <f>IF($I16=BN16,VLOOKUP(BN16,$I16:$N16,5,FALSE),0)</f>
        <v>0</v>
      </c>
      <c r="BQ16" s="148">
        <f>IF($I16=BN16,VLOOKUP(BN16,$I16:$N16,6,FALSE),0)</f>
        <v>0</v>
      </c>
      <c r="BR16" s="149">
        <f>IF($I16=BN16,VLOOKUP(BN16,$I16:$P16,8,FALSE),0)</f>
        <v>0</v>
      </c>
      <c r="BS16" s="147">
        <v>4</v>
      </c>
      <c r="BT16" s="148">
        <f>COUNTIFS($I16,"4",$M16,"&gt;0")</f>
        <v>0</v>
      </c>
      <c r="BU16" s="148">
        <f>IF($I16=BS16,VLOOKUP(BS16,$I16:$N16,5,FALSE),0)</f>
        <v>0</v>
      </c>
      <c r="BV16" s="148">
        <f>IF($I16=BS16,VLOOKUP(BS16,$I16:$N16,6,FALSE),0)</f>
        <v>0</v>
      </c>
      <c r="BW16" s="149">
        <f>IF($I16=BS16,VLOOKUP(BS16,$I16:$P16,8,FALSE),0)</f>
        <v>0</v>
      </c>
      <c r="BX16" s="147">
        <v>5</v>
      </c>
      <c r="BY16" s="148">
        <f>COUNTIFS($I16,"5",$M16,"&gt;0")</f>
        <v>0</v>
      </c>
      <c r="BZ16" s="148">
        <f>IF($I16=BX16,VLOOKUP(BX16,$I16:$N16,5,FALSE),0)</f>
        <v>0</v>
      </c>
      <c r="CA16" s="148">
        <f>IF($I16=BX16,VLOOKUP(BX16,$I16:$N16,6,FALSE),0)</f>
        <v>0</v>
      </c>
      <c r="CB16" s="149">
        <f>IF($I16=BX16,VLOOKUP(BX16,$I16:$P16,8,FALSE),0)</f>
        <v>0</v>
      </c>
    </row>
    <row r="17" spans="1:80" ht="18" customHeight="1">
      <c r="A17" s="35">
        <f>A16+1</f>
        <v>2</v>
      </c>
      <c r="B17" s="106">
        <v>43566</v>
      </c>
      <c r="C17" s="131">
        <v>1</v>
      </c>
      <c r="D17" s="36" t="str">
        <f t="shared" si="4"/>
        <v>CHERISEY</v>
      </c>
      <c r="E17" s="27">
        <v>148</v>
      </c>
      <c r="F17" s="27">
        <v>263</v>
      </c>
      <c r="G17" s="32">
        <f t="shared" ref="G17:G31" si="6">IF(E17&gt;0,E17+F17,"")</f>
        <v>411</v>
      </c>
      <c r="H17" s="132">
        <f t="shared" ref="H17:H41" si="7">IF(E17&gt;0,T17+U17+V17,"")</f>
        <v>3</v>
      </c>
      <c r="I17" s="131">
        <v>4</v>
      </c>
      <c r="J17" s="222" t="str">
        <f t="shared" si="5"/>
        <v>SARREGUEMINES</v>
      </c>
      <c r="K17" s="222"/>
      <c r="L17" s="222"/>
      <c r="M17" s="27">
        <v>137</v>
      </c>
      <c r="N17" s="27">
        <v>232</v>
      </c>
      <c r="O17" s="32">
        <f t="shared" ref="O17:O41" si="8">IF(M17&gt;0,M17+N17,"")</f>
        <v>369</v>
      </c>
      <c r="P17" s="37">
        <f t="shared" ref="P17:P35" si="9">IF(M17&gt;0,W17+X17+Y17+Z17,"")</f>
        <v>0</v>
      </c>
      <c r="Q17" s="112"/>
      <c r="R17" s="32"/>
      <c r="S17" s="28"/>
      <c r="T17" s="6">
        <f t="shared" ref="T17:V41" si="10">IF(E17="","",IF(E17&gt;M17,1,IF(E17=M17,0.5,0)))</f>
        <v>1</v>
      </c>
      <c r="U17" s="7">
        <f t="shared" si="10"/>
        <v>1</v>
      </c>
      <c r="V17" s="8">
        <f t="shared" si="10"/>
        <v>1</v>
      </c>
      <c r="W17" s="6">
        <f t="shared" ref="W17:Y41" si="11">IF(M17="","",IF(M17&gt;E17,1,IF(M17=E17,0.5,0)))</f>
        <v>0</v>
      </c>
      <c r="X17" s="7">
        <f t="shared" si="11"/>
        <v>0</v>
      </c>
      <c r="Y17" s="7">
        <f t="shared" si="11"/>
        <v>0</v>
      </c>
      <c r="Z17" s="9">
        <f t="shared" ref="Z17:Z35" si="12">IF(O17="","",IF(O17&gt;G17,1,IF(O17=G17,0.5,0)))</f>
        <v>0</v>
      </c>
      <c r="AA17" s="28"/>
      <c r="AB17" s="28"/>
      <c r="AC17" s="28"/>
      <c r="AD17" s="51">
        <v>1</v>
      </c>
      <c r="AE17" s="52">
        <f>COUNTIFS($C17,"1",E17,"&gt;0")</f>
        <v>1</v>
      </c>
      <c r="AF17" s="52">
        <f t="shared" ref="AF17:AF41" si="13">IF($C17=AD17,VLOOKUP(AD17,$C17:$F17,3,FALSE),0)</f>
        <v>148</v>
      </c>
      <c r="AG17" s="52">
        <f t="shared" ref="AG17:AG41" si="14">IF($C17=AD17,VLOOKUP(AD17,$C17:$F17,4,FALSE),0)</f>
        <v>263</v>
      </c>
      <c r="AH17" s="53">
        <f t="shared" ref="AH17:AH41" si="15">IF($C17=AD17,VLOOKUP(AD17,$C17:$H17,6,FALSE),0)</f>
        <v>3</v>
      </c>
      <c r="AI17" s="51">
        <v>2</v>
      </c>
      <c r="AJ17" s="52">
        <f>COUNTIFS($C17,"2",E17,"&gt;0")</f>
        <v>0</v>
      </c>
      <c r="AK17" s="52">
        <f t="shared" ref="AK17:AK41" si="16">IF($C17=AI17,VLOOKUP(AI17,$C17:$F17,3,FALSE),0)</f>
        <v>0</v>
      </c>
      <c r="AL17" s="52">
        <f t="shared" ref="AL17:AL41" si="17">IF($C17=AI17,VLOOKUP(AI17,$C17:$F17,4,FALSE),0)</f>
        <v>0</v>
      </c>
      <c r="AM17" s="53">
        <f t="shared" ref="AM17:AM41" si="18">IF($C17=AI17,VLOOKUP(AI17,$C17:$H17,6,FALSE),0)</f>
        <v>0</v>
      </c>
      <c r="AN17" s="51">
        <v>3</v>
      </c>
      <c r="AO17" s="52">
        <f>COUNTIFS($C17,"3",E17,"&gt;0")</f>
        <v>0</v>
      </c>
      <c r="AP17" s="52">
        <f t="shared" ref="AP17:AP41" si="19">IF($C17=AN17,VLOOKUP(AN17,$C17:$F17,3,FALSE),0)</f>
        <v>0</v>
      </c>
      <c r="AQ17" s="52">
        <f t="shared" ref="AQ17:AQ41" si="20">IF($C17=AN17,VLOOKUP(AN17,$C17:$F17,4,FALSE),0)</f>
        <v>0</v>
      </c>
      <c r="AR17" s="53">
        <f t="shared" ref="AR17:AR41" si="21">IF($C17=AN17,VLOOKUP(AN17,$C17:$H17,6,FALSE),0)</f>
        <v>0</v>
      </c>
      <c r="AS17" s="51">
        <v>4</v>
      </c>
      <c r="AT17" s="52">
        <f>COUNTIFS($C17,"4",$E17,"&gt;0")</f>
        <v>0</v>
      </c>
      <c r="AU17" s="52">
        <f t="shared" ref="AU17:AU41" si="22">IF($C17=AS17,VLOOKUP(AS17,$C17:$F17,3,FALSE),0)</f>
        <v>0</v>
      </c>
      <c r="AV17" s="52">
        <f t="shared" ref="AV17:AV41" si="23">IF($C17=AS17,VLOOKUP(AS17,$C17:$F17,4,FALSE),0)</f>
        <v>0</v>
      </c>
      <c r="AW17" s="53">
        <f t="shared" ref="AW17:AW41" si="24">IF($C17=AS17,VLOOKUP(AS17,$C17:$H17,6,FALSE),0)</f>
        <v>0</v>
      </c>
      <c r="AX17" s="51">
        <v>5</v>
      </c>
      <c r="AY17" s="52">
        <f>COUNTIFS($C17,"5",$E17,"&gt;0")</f>
        <v>0</v>
      </c>
      <c r="AZ17" s="52">
        <f t="shared" ref="AZ17:AZ41" si="25">IF($C17=AX17,VLOOKUP(AX17,$C17:$F17,3,FALSE),0)</f>
        <v>0</v>
      </c>
      <c r="BA17" s="52">
        <f t="shared" ref="BA17:BA41" si="26">IF($C17=AX17,VLOOKUP(AX17,$C17:$F17,4,FALSE),0)</f>
        <v>0</v>
      </c>
      <c r="BB17" s="53">
        <f t="shared" ref="BB17:BB41" si="27">IF($C17=AX17,VLOOKUP(AX17,$C17:$H17,6,FALSE),0)</f>
        <v>0</v>
      </c>
      <c r="BC17" s="28"/>
      <c r="BD17" s="51">
        <v>1</v>
      </c>
      <c r="BE17" s="52">
        <f t="shared" ref="BE17:BE41" si="28">COUNTIFS($I17,"1",$M17,"&gt;0")</f>
        <v>0</v>
      </c>
      <c r="BF17" s="52">
        <f t="shared" ref="BF17:BF35" si="29">IF($I17=BD17,VLOOKUP(BD17,$I17:$N17,5,FALSE),0)</f>
        <v>0</v>
      </c>
      <c r="BG17" s="52">
        <f t="shared" ref="BG17:BG35" si="30">IF($I17=BD17,VLOOKUP(BD17,$I17:$N17,6,FALSE),0)</f>
        <v>0</v>
      </c>
      <c r="BH17" s="53">
        <f t="shared" ref="BH17:BH35" si="31">IF($I17=BD17,VLOOKUP(BD17,$I17:$P17,8,FALSE),0)</f>
        <v>0</v>
      </c>
      <c r="BI17" s="51">
        <v>2</v>
      </c>
      <c r="BJ17" s="52">
        <f t="shared" ref="BJ17:BJ41" si="32">COUNTIFS($I17,"2",$M17,"&gt;0")</f>
        <v>0</v>
      </c>
      <c r="BK17" s="52">
        <f t="shared" ref="BK17:BK35" si="33">IF($I17=BI17,VLOOKUP(BI17,$I17:$N17,5,FALSE),0)</f>
        <v>0</v>
      </c>
      <c r="BL17" s="52">
        <f t="shared" ref="BL17:BL35" si="34">IF($I17=BI17,VLOOKUP(BI17,$I17:$N17,6,FALSE),0)</f>
        <v>0</v>
      </c>
      <c r="BM17" s="53">
        <f t="shared" ref="BM17:BM35" si="35">IF($I17=BI17,VLOOKUP(BI17,$I17:$P17,8,FALSE),0)</f>
        <v>0</v>
      </c>
      <c r="BN17" s="51">
        <v>3</v>
      </c>
      <c r="BO17" s="52">
        <f t="shared" ref="BO17:BO41" si="36">COUNTIFS($I17,"3",$M17,"&gt;0")</f>
        <v>0</v>
      </c>
      <c r="BP17" s="52">
        <f t="shared" ref="BP17:BP35" si="37">IF($I17=BN17,VLOOKUP(BN17,$I17:$N17,5,FALSE),0)</f>
        <v>0</v>
      </c>
      <c r="BQ17" s="52">
        <f t="shared" ref="BQ17:BQ35" si="38">IF($I17=BN17,VLOOKUP(BN17,$I17:$N17,6,FALSE),0)</f>
        <v>0</v>
      </c>
      <c r="BR17" s="53">
        <f t="shared" ref="BR17:BR35" si="39">IF($I17=BN17,VLOOKUP(BN17,$I17:$P17,8,FALSE),0)</f>
        <v>0</v>
      </c>
      <c r="BS17" s="51">
        <v>4</v>
      </c>
      <c r="BT17" s="52">
        <f t="shared" ref="BT17:BT41" si="40">COUNTIFS($I17,"4",$M17,"&gt;0")</f>
        <v>1</v>
      </c>
      <c r="BU17" s="52">
        <f t="shared" ref="BU17:BU35" si="41">IF($I17=BS17,VLOOKUP(BS17,$I17:$N17,5,FALSE),0)</f>
        <v>137</v>
      </c>
      <c r="BV17" s="52">
        <f t="shared" ref="BV17:BV35" si="42">IF($I17=BS17,VLOOKUP(BS17,$I17:$N17,6,FALSE),0)</f>
        <v>232</v>
      </c>
      <c r="BW17" s="53">
        <f t="shared" ref="BW17:BW35" si="43">IF($I17=BS17,VLOOKUP(BS17,$I17:$P17,8,FALSE),0)</f>
        <v>0</v>
      </c>
      <c r="BX17" s="51">
        <v>5</v>
      </c>
      <c r="BY17" s="52">
        <f t="shared" ref="BY17:BY41" si="44">COUNTIFS($I17,"5",$M17,"&gt;0")</f>
        <v>0</v>
      </c>
      <c r="BZ17" s="52">
        <f t="shared" ref="BZ17:BZ35" si="45">IF($I17=BX17,VLOOKUP(BX17,$I17:$N17,5,FALSE),0)</f>
        <v>0</v>
      </c>
      <c r="CA17" s="52">
        <f t="shared" ref="CA17:CA35" si="46">IF($I17=BX17,VLOOKUP(BX17,$I17:$N17,6,FALSE),0)</f>
        <v>0</v>
      </c>
      <c r="CB17" s="53">
        <f t="shared" ref="CB17:CB35" si="47">IF($I17=BX17,VLOOKUP(BX17,$I17:$P17,8,FALSE),0)</f>
        <v>0</v>
      </c>
    </row>
    <row r="18" spans="1:80" ht="18" customHeight="1">
      <c r="A18" s="35">
        <f t="shared" ref="A18:A41" si="48">A17+1</f>
        <v>3</v>
      </c>
      <c r="B18" s="106">
        <v>43573</v>
      </c>
      <c r="C18" s="131">
        <v>1</v>
      </c>
      <c r="D18" s="36" t="str">
        <f t="shared" si="4"/>
        <v>CHERISEY</v>
      </c>
      <c r="E18" s="27">
        <v>150</v>
      </c>
      <c r="F18" s="27">
        <v>250</v>
      </c>
      <c r="G18" s="32">
        <f t="shared" si="6"/>
        <v>400</v>
      </c>
      <c r="H18" s="132">
        <f t="shared" si="7"/>
        <v>3</v>
      </c>
      <c r="I18" s="131">
        <v>5</v>
      </c>
      <c r="J18" s="222" t="str">
        <f t="shared" si="5"/>
        <v>VITTEL HAZEAU</v>
      </c>
      <c r="K18" s="222"/>
      <c r="L18" s="222"/>
      <c r="M18" s="27">
        <v>139</v>
      </c>
      <c r="N18" s="27">
        <v>230</v>
      </c>
      <c r="O18" s="32">
        <f t="shared" si="8"/>
        <v>369</v>
      </c>
      <c r="P18" s="37">
        <f t="shared" si="9"/>
        <v>0</v>
      </c>
      <c r="Q18" s="112"/>
      <c r="R18" s="32"/>
      <c r="S18" s="28"/>
      <c r="T18" s="6">
        <f t="shared" si="10"/>
        <v>1</v>
      </c>
      <c r="U18" s="7">
        <f t="shared" si="10"/>
        <v>1</v>
      </c>
      <c r="V18" s="8">
        <f t="shared" si="10"/>
        <v>1</v>
      </c>
      <c r="W18" s="6">
        <f t="shared" si="11"/>
        <v>0</v>
      </c>
      <c r="X18" s="7">
        <f t="shared" si="11"/>
        <v>0</v>
      </c>
      <c r="Y18" s="7">
        <f t="shared" si="11"/>
        <v>0</v>
      </c>
      <c r="Z18" s="9">
        <f t="shared" si="12"/>
        <v>0</v>
      </c>
      <c r="AA18" s="28"/>
      <c r="AB18" s="28"/>
      <c r="AC18" s="28"/>
      <c r="AD18" s="51">
        <v>1</v>
      </c>
      <c r="AE18" s="52">
        <f t="shared" ref="AE18:AE40" si="49">COUNTIFS($C18,"1",E18,"&gt;0")</f>
        <v>1</v>
      </c>
      <c r="AF18" s="52">
        <f t="shared" si="13"/>
        <v>150</v>
      </c>
      <c r="AG18" s="52">
        <f t="shared" si="14"/>
        <v>250</v>
      </c>
      <c r="AH18" s="53">
        <f t="shared" si="15"/>
        <v>3</v>
      </c>
      <c r="AI18" s="51">
        <v>2</v>
      </c>
      <c r="AJ18" s="52">
        <f t="shared" ref="AJ18:AJ35" si="50">COUNTIFS($C18,"2",E18,"&gt;0")</f>
        <v>0</v>
      </c>
      <c r="AK18" s="52">
        <f t="shared" si="16"/>
        <v>0</v>
      </c>
      <c r="AL18" s="52">
        <f t="shared" si="17"/>
        <v>0</v>
      </c>
      <c r="AM18" s="53">
        <f t="shared" si="18"/>
        <v>0</v>
      </c>
      <c r="AN18" s="51">
        <v>3</v>
      </c>
      <c r="AO18" s="52">
        <f>COUNTIFS($C18,"3",E18,"&gt;0")</f>
        <v>0</v>
      </c>
      <c r="AP18" s="52">
        <f t="shared" si="19"/>
        <v>0</v>
      </c>
      <c r="AQ18" s="52">
        <f t="shared" si="20"/>
        <v>0</v>
      </c>
      <c r="AR18" s="53">
        <f t="shared" si="21"/>
        <v>0</v>
      </c>
      <c r="AS18" s="51">
        <v>4</v>
      </c>
      <c r="AT18" s="52">
        <f t="shared" ref="AT18:AT41" si="51">COUNTIFS($C18,"4",$E18,"&gt;0")</f>
        <v>0</v>
      </c>
      <c r="AU18" s="52">
        <f t="shared" si="22"/>
        <v>0</v>
      </c>
      <c r="AV18" s="52">
        <f t="shared" si="23"/>
        <v>0</v>
      </c>
      <c r="AW18" s="53">
        <f t="shared" si="24"/>
        <v>0</v>
      </c>
      <c r="AX18" s="51">
        <v>5</v>
      </c>
      <c r="AY18" s="52">
        <f t="shared" ref="AY18:AY35" si="52">COUNTIFS($C18,"5",$E18,"&gt;0")</f>
        <v>0</v>
      </c>
      <c r="AZ18" s="52">
        <f t="shared" si="25"/>
        <v>0</v>
      </c>
      <c r="BA18" s="52">
        <f t="shared" si="26"/>
        <v>0</v>
      </c>
      <c r="BB18" s="53">
        <f t="shared" si="27"/>
        <v>0</v>
      </c>
      <c r="BC18" s="28"/>
      <c r="BD18" s="51">
        <v>1</v>
      </c>
      <c r="BE18" s="52">
        <f t="shared" si="28"/>
        <v>0</v>
      </c>
      <c r="BF18" s="52">
        <f t="shared" si="29"/>
        <v>0</v>
      </c>
      <c r="BG18" s="52">
        <f t="shared" si="30"/>
        <v>0</v>
      </c>
      <c r="BH18" s="53">
        <f t="shared" si="31"/>
        <v>0</v>
      </c>
      <c r="BI18" s="51">
        <v>2</v>
      </c>
      <c r="BJ18" s="52">
        <f t="shared" si="32"/>
        <v>0</v>
      </c>
      <c r="BK18" s="52">
        <f t="shared" si="33"/>
        <v>0</v>
      </c>
      <c r="BL18" s="52">
        <f t="shared" si="34"/>
        <v>0</v>
      </c>
      <c r="BM18" s="53">
        <f t="shared" si="35"/>
        <v>0</v>
      </c>
      <c r="BN18" s="51">
        <v>3</v>
      </c>
      <c r="BO18" s="52">
        <f t="shared" si="36"/>
        <v>0</v>
      </c>
      <c r="BP18" s="52">
        <f t="shared" si="37"/>
        <v>0</v>
      </c>
      <c r="BQ18" s="52">
        <f t="shared" si="38"/>
        <v>0</v>
      </c>
      <c r="BR18" s="53">
        <f t="shared" si="39"/>
        <v>0</v>
      </c>
      <c r="BS18" s="51">
        <v>4</v>
      </c>
      <c r="BT18" s="52">
        <f t="shared" si="40"/>
        <v>0</v>
      </c>
      <c r="BU18" s="52">
        <f t="shared" si="41"/>
        <v>0</v>
      </c>
      <c r="BV18" s="52">
        <f t="shared" si="42"/>
        <v>0</v>
      </c>
      <c r="BW18" s="53">
        <f t="shared" si="43"/>
        <v>0</v>
      </c>
      <c r="BX18" s="51">
        <v>5</v>
      </c>
      <c r="BY18" s="52">
        <f t="shared" si="44"/>
        <v>1</v>
      </c>
      <c r="BZ18" s="52">
        <f t="shared" si="45"/>
        <v>139</v>
      </c>
      <c r="CA18" s="52">
        <f t="shared" si="46"/>
        <v>230</v>
      </c>
      <c r="CB18" s="53">
        <f t="shared" si="47"/>
        <v>0</v>
      </c>
    </row>
    <row r="19" spans="1:80" ht="18" customHeight="1">
      <c r="A19" s="35">
        <f t="shared" si="48"/>
        <v>4</v>
      </c>
      <c r="B19" s="106">
        <v>43573</v>
      </c>
      <c r="C19" s="131">
        <v>2</v>
      </c>
      <c r="D19" s="36" t="str">
        <f t="shared" si="4"/>
        <v>GARDEN METZ</v>
      </c>
      <c r="E19" s="27">
        <v>176</v>
      </c>
      <c r="F19" s="27">
        <v>261</v>
      </c>
      <c r="G19" s="32">
        <f t="shared" si="6"/>
        <v>437</v>
      </c>
      <c r="H19" s="132">
        <f t="shared" si="7"/>
        <v>3</v>
      </c>
      <c r="I19" s="131">
        <v>3</v>
      </c>
      <c r="J19" s="222" t="str">
        <f t="shared" si="5"/>
        <v>SAINT DIE</v>
      </c>
      <c r="K19" s="222"/>
      <c r="L19" s="222"/>
      <c r="M19" s="27">
        <v>127</v>
      </c>
      <c r="N19" s="27">
        <v>230</v>
      </c>
      <c r="O19" s="32">
        <f t="shared" si="8"/>
        <v>357</v>
      </c>
      <c r="P19" s="37">
        <f t="shared" si="9"/>
        <v>0</v>
      </c>
      <c r="Q19" s="112"/>
      <c r="R19" s="32"/>
      <c r="S19" s="28"/>
      <c r="T19" s="6">
        <f t="shared" si="10"/>
        <v>1</v>
      </c>
      <c r="U19" s="7">
        <f t="shared" si="10"/>
        <v>1</v>
      </c>
      <c r="V19" s="8">
        <f t="shared" si="10"/>
        <v>1</v>
      </c>
      <c r="W19" s="6">
        <f t="shared" si="11"/>
        <v>0</v>
      </c>
      <c r="X19" s="7">
        <f t="shared" si="11"/>
        <v>0</v>
      </c>
      <c r="Y19" s="7">
        <f t="shared" si="11"/>
        <v>0</v>
      </c>
      <c r="Z19" s="9">
        <f t="shared" si="12"/>
        <v>0</v>
      </c>
      <c r="AA19" s="28"/>
      <c r="AB19" s="28"/>
      <c r="AC19" s="28"/>
      <c r="AD19" s="51">
        <v>1</v>
      </c>
      <c r="AE19" s="52">
        <f t="shared" si="49"/>
        <v>0</v>
      </c>
      <c r="AF19" s="52">
        <f t="shared" si="13"/>
        <v>0</v>
      </c>
      <c r="AG19" s="52">
        <f t="shared" si="14"/>
        <v>0</v>
      </c>
      <c r="AH19" s="53">
        <f t="shared" si="15"/>
        <v>0</v>
      </c>
      <c r="AI19" s="51">
        <v>2</v>
      </c>
      <c r="AJ19" s="52">
        <f t="shared" si="50"/>
        <v>1</v>
      </c>
      <c r="AK19" s="52">
        <f>IF($C19=AI19,VLOOKUP(AI19,$C19:$F19,3,FALSE),0)</f>
        <v>176</v>
      </c>
      <c r="AL19" s="52">
        <f t="shared" si="17"/>
        <v>261</v>
      </c>
      <c r="AM19" s="53">
        <f t="shared" si="18"/>
        <v>3</v>
      </c>
      <c r="AN19" s="51">
        <v>3</v>
      </c>
      <c r="AO19" s="52">
        <f t="shared" ref="AO19:AO41" si="53">COUNTIFS($C19,"3",E19,"&gt;0")</f>
        <v>0</v>
      </c>
      <c r="AP19" s="52">
        <f t="shared" si="19"/>
        <v>0</v>
      </c>
      <c r="AQ19" s="52">
        <f t="shared" si="20"/>
        <v>0</v>
      </c>
      <c r="AR19" s="53">
        <f t="shared" si="21"/>
        <v>0</v>
      </c>
      <c r="AS19" s="51">
        <v>4</v>
      </c>
      <c r="AT19" s="52">
        <f t="shared" si="51"/>
        <v>0</v>
      </c>
      <c r="AU19" s="52">
        <f t="shared" si="22"/>
        <v>0</v>
      </c>
      <c r="AV19" s="52">
        <f t="shared" si="23"/>
        <v>0</v>
      </c>
      <c r="AW19" s="53">
        <f t="shared" si="24"/>
        <v>0</v>
      </c>
      <c r="AX19" s="51">
        <v>5</v>
      </c>
      <c r="AY19" s="52">
        <f t="shared" si="52"/>
        <v>0</v>
      </c>
      <c r="AZ19" s="52">
        <f t="shared" si="25"/>
        <v>0</v>
      </c>
      <c r="BA19" s="52">
        <f t="shared" si="26"/>
        <v>0</v>
      </c>
      <c r="BB19" s="53">
        <f t="shared" si="27"/>
        <v>0</v>
      </c>
      <c r="BC19" s="28"/>
      <c r="BD19" s="51">
        <v>1</v>
      </c>
      <c r="BE19" s="52">
        <f t="shared" si="28"/>
        <v>0</v>
      </c>
      <c r="BF19" s="52">
        <f t="shared" si="29"/>
        <v>0</v>
      </c>
      <c r="BG19" s="52">
        <f t="shared" si="30"/>
        <v>0</v>
      </c>
      <c r="BH19" s="53">
        <f t="shared" si="31"/>
        <v>0</v>
      </c>
      <c r="BI19" s="51">
        <v>2</v>
      </c>
      <c r="BJ19" s="52">
        <f t="shared" si="32"/>
        <v>0</v>
      </c>
      <c r="BK19" s="52">
        <f t="shared" si="33"/>
        <v>0</v>
      </c>
      <c r="BL19" s="52">
        <f t="shared" si="34"/>
        <v>0</v>
      </c>
      <c r="BM19" s="53">
        <f t="shared" si="35"/>
        <v>0</v>
      </c>
      <c r="BN19" s="51">
        <v>3</v>
      </c>
      <c r="BO19" s="52">
        <f t="shared" si="36"/>
        <v>1</v>
      </c>
      <c r="BP19" s="52">
        <f t="shared" si="37"/>
        <v>127</v>
      </c>
      <c r="BQ19" s="52">
        <f t="shared" si="38"/>
        <v>230</v>
      </c>
      <c r="BR19" s="53">
        <f t="shared" si="39"/>
        <v>0</v>
      </c>
      <c r="BS19" s="51">
        <v>4</v>
      </c>
      <c r="BT19" s="52">
        <f t="shared" si="40"/>
        <v>0</v>
      </c>
      <c r="BU19" s="52">
        <f t="shared" si="41"/>
        <v>0</v>
      </c>
      <c r="BV19" s="52">
        <f t="shared" si="42"/>
        <v>0</v>
      </c>
      <c r="BW19" s="53">
        <f t="shared" si="43"/>
        <v>0</v>
      </c>
      <c r="BX19" s="51">
        <v>5</v>
      </c>
      <c r="BY19" s="52">
        <f t="shared" si="44"/>
        <v>0</v>
      </c>
      <c r="BZ19" s="52">
        <f t="shared" si="45"/>
        <v>0</v>
      </c>
      <c r="CA19" s="52">
        <f t="shared" si="46"/>
        <v>0</v>
      </c>
      <c r="CB19" s="53">
        <f t="shared" si="47"/>
        <v>0</v>
      </c>
    </row>
    <row r="20" spans="1:80" ht="18" customHeight="1">
      <c r="A20" s="35">
        <f>A19+1</f>
        <v>5</v>
      </c>
      <c r="B20" s="106"/>
      <c r="C20" s="131"/>
      <c r="D20" s="36" t="str">
        <f t="shared" si="4"/>
        <v/>
      </c>
      <c r="E20" s="27"/>
      <c r="F20" s="27"/>
      <c r="G20" s="32" t="str">
        <f t="shared" si="6"/>
        <v/>
      </c>
      <c r="H20" s="132" t="str">
        <f t="shared" si="7"/>
        <v/>
      </c>
      <c r="I20" s="131"/>
      <c r="J20" s="222" t="str">
        <f t="shared" si="5"/>
        <v/>
      </c>
      <c r="K20" s="222"/>
      <c r="L20" s="222"/>
      <c r="M20" s="27"/>
      <c r="N20" s="27"/>
      <c r="O20" s="32" t="str">
        <f t="shared" si="8"/>
        <v/>
      </c>
      <c r="P20" s="37" t="str">
        <f t="shared" si="9"/>
        <v/>
      </c>
      <c r="Q20" s="112"/>
      <c r="R20" s="32"/>
      <c r="S20" s="28"/>
      <c r="T20" s="6" t="str">
        <f t="shared" si="10"/>
        <v/>
      </c>
      <c r="U20" s="7" t="str">
        <f t="shared" si="10"/>
        <v/>
      </c>
      <c r="V20" s="8" t="str">
        <f t="shared" si="10"/>
        <v/>
      </c>
      <c r="W20" s="6" t="str">
        <f t="shared" si="11"/>
        <v/>
      </c>
      <c r="X20" s="7" t="str">
        <f t="shared" si="11"/>
        <v/>
      </c>
      <c r="Y20" s="7" t="str">
        <f t="shared" si="11"/>
        <v/>
      </c>
      <c r="Z20" s="9" t="str">
        <f t="shared" si="12"/>
        <v/>
      </c>
      <c r="AA20" s="28"/>
      <c r="AB20" s="28"/>
      <c r="AC20" s="28"/>
      <c r="AD20" s="51">
        <v>1</v>
      </c>
      <c r="AE20" s="52">
        <f t="shared" si="49"/>
        <v>0</v>
      </c>
      <c r="AF20" s="52">
        <f t="shared" si="13"/>
        <v>0</v>
      </c>
      <c r="AG20" s="52">
        <f t="shared" si="14"/>
        <v>0</v>
      </c>
      <c r="AH20" s="53">
        <f t="shared" si="15"/>
        <v>0</v>
      </c>
      <c r="AI20" s="51">
        <v>2</v>
      </c>
      <c r="AJ20" s="52">
        <f t="shared" si="50"/>
        <v>0</v>
      </c>
      <c r="AK20" s="52">
        <f t="shared" si="16"/>
        <v>0</v>
      </c>
      <c r="AL20" s="52">
        <f t="shared" si="17"/>
        <v>0</v>
      </c>
      <c r="AM20" s="53">
        <f t="shared" si="18"/>
        <v>0</v>
      </c>
      <c r="AN20" s="51">
        <v>3</v>
      </c>
      <c r="AO20" s="52">
        <f t="shared" si="53"/>
        <v>0</v>
      </c>
      <c r="AP20" s="52">
        <f t="shared" si="19"/>
        <v>0</v>
      </c>
      <c r="AQ20" s="52">
        <f t="shared" si="20"/>
        <v>0</v>
      </c>
      <c r="AR20" s="53">
        <f t="shared" si="21"/>
        <v>0</v>
      </c>
      <c r="AS20" s="51">
        <v>4</v>
      </c>
      <c r="AT20" s="52">
        <f t="shared" si="51"/>
        <v>0</v>
      </c>
      <c r="AU20" s="52">
        <f t="shared" si="22"/>
        <v>0</v>
      </c>
      <c r="AV20" s="52">
        <f t="shared" si="23"/>
        <v>0</v>
      </c>
      <c r="AW20" s="53">
        <f t="shared" si="24"/>
        <v>0</v>
      </c>
      <c r="AX20" s="51">
        <v>5</v>
      </c>
      <c r="AY20" s="52">
        <f t="shared" si="52"/>
        <v>0</v>
      </c>
      <c r="AZ20" s="52">
        <f t="shared" si="25"/>
        <v>0</v>
      </c>
      <c r="BA20" s="52">
        <f t="shared" si="26"/>
        <v>0</v>
      </c>
      <c r="BB20" s="53">
        <f t="shared" si="27"/>
        <v>0</v>
      </c>
      <c r="BC20" s="28"/>
      <c r="BD20" s="51">
        <v>1</v>
      </c>
      <c r="BE20" s="52">
        <f t="shared" si="28"/>
        <v>0</v>
      </c>
      <c r="BF20" s="52">
        <f t="shared" si="29"/>
        <v>0</v>
      </c>
      <c r="BG20" s="52">
        <f t="shared" si="30"/>
        <v>0</v>
      </c>
      <c r="BH20" s="53">
        <f t="shared" si="31"/>
        <v>0</v>
      </c>
      <c r="BI20" s="51">
        <v>2</v>
      </c>
      <c r="BJ20" s="52">
        <f t="shared" si="32"/>
        <v>0</v>
      </c>
      <c r="BK20" s="52">
        <f t="shared" si="33"/>
        <v>0</v>
      </c>
      <c r="BL20" s="52">
        <f t="shared" si="34"/>
        <v>0</v>
      </c>
      <c r="BM20" s="53">
        <f t="shared" si="35"/>
        <v>0</v>
      </c>
      <c r="BN20" s="51">
        <v>3</v>
      </c>
      <c r="BO20" s="52">
        <f t="shared" si="36"/>
        <v>0</v>
      </c>
      <c r="BP20" s="52">
        <f t="shared" si="37"/>
        <v>0</v>
      </c>
      <c r="BQ20" s="52">
        <f t="shared" si="38"/>
        <v>0</v>
      </c>
      <c r="BR20" s="53">
        <f t="shared" si="39"/>
        <v>0</v>
      </c>
      <c r="BS20" s="51">
        <v>4</v>
      </c>
      <c r="BT20" s="52">
        <f t="shared" si="40"/>
        <v>0</v>
      </c>
      <c r="BU20" s="52">
        <f t="shared" si="41"/>
        <v>0</v>
      </c>
      <c r="BV20" s="52">
        <f t="shared" si="42"/>
        <v>0</v>
      </c>
      <c r="BW20" s="53">
        <f t="shared" si="43"/>
        <v>0</v>
      </c>
      <c r="BX20" s="51">
        <v>5</v>
      </c>
      <c r="BY20" s="52">
        <f t="shared" si="44"/>
        <v>0</v>
      </c>
      <c r="BZ20" s="52">
        <f t="shared" si="45"/>
        <v>0</v>
      </c>
      <c r="CA20" s="52">
        <f t="shared" si="46"/>
        <v>0</v>
      </c>
      <c r="CB20" s="53">
        <f t="shared" si="47"/>
        <v>0</v>
      </c>
    </row>
    <row r="21" spans="1:80" ht="18" customHeight="1">
      <c r="A21" s="35">
        <f t="shared" si="48"/>
        <v>6</v>
      </c>
      <c r="B21" s="106"/>
      <c r="C21" s="131"/>
      <c r="D21" s="36" t="str">
        <f t="shared" si="4"/>
        <v/>
      </c>
      <c r="E21" s="27"/>
      <c r="F21" s="27"/>
      <c r="G21" s="32" t="str">
        <f t="shared" si="6"/>
        <v/>
      </c>
      <c r="H21" s="132" t="str">
        <f t="shared" si="7"/>
        <v/>
      </c>
      <c r="I21" s="131"/>
      <c r="J21" s="222" t="str">
        <f t="shared" si="5"/>
        <v/>
      </c>
      <c r="K21" s="222"/>
      <c r="L21" s="222"/>
      <c r="M21" s="27"/>
      <c r="N21" s="27"/>
      <c r="O21" s="32" t="str">
        <f t="shared" si="8"/>
        <v/>
      </c>
      <c r="P21" s="37" t="str">
        <f t="shared" si="9"/>
        <v/>
      </c>
      <c r="Q21" s="112"/>
      <c r="R21" s="32"/>
      <c r="S21" s="28"/>
      <c r="T21" s="6" t="str">
        <f t="shared" si="10"/>
        <v/>
      </c>
      <c r="U21" s="7" t="str">
        <f t="shared" si="10"/>
        <v/>
      </c>
      <c r="V21" s="8" t="str">
        <f t="shared" si="10"/>
        <v/>
      </c>
      <c r="W21" s="6" t="str">
        <f t="shared" si="11"/>
        <v/>
      </c>
      <c r="X21" s="7" t="str">
        <f t="shared" si="11"/>
        <v/>
      </c>
      <c r="Y21" s="7" t="str">
        <f t="shared" si="11"/>
        <v/>
      </c>
      <c r="Z21" s="9" t="str">
        <f t="shared" si="12"/>
        <v/>
      </c>
      <c r="AA21" s="28"/>
      <c r="AB21" s="28"/>
      <c r="AC21" s="28"/>
      <c r="AD21" s="51">
        <v>1</v>
      </c>
      <c r="AE21" s="52">
        <f t="shared" si="49"/>
        <v>0</v>
      </c>
      <c r="AF21" s="52">
        <f t="shared" si="13"/>
        <v>0</v>
      </c>
      <c r="AG21" s="52">
        <f t="shared" si="14"/>
        <v>0</v>
      </c>
      <c r="AH21" s="53">
        <f t="shared" si="15"/>
        <v>0</v>
      </c>
      <c r="AI21" s="51">
        <v>2</v>
      </c>
      <c r="AJ21" s="52">
        <f t="shared" si="50"/>
        <v>0</v>
      </c>
      <c r="AK21" s="52">
        <f>IF($C21=AI21,VLOOKUP(AI21,$C21:$F21,3,FALSE),0)</f>
        <v>0</v>
      </c>
      <c r="AL21" s="52">
        <f t="shared" si="17"/>
        <v>0</v>
      </c>
      <c r="AM21" s="53">
        <f t="shared" si="18"/>
        <v>0</v>
      </c>
      <c r="AN21" s="51">
        <v>3</v>
      </c>
      <c r="AO21" s="52">
        <f t="shared" si="53"/>
        <v>0</v>
      </c>
      <c r="AP21" s="52">
        <f t="shared" si="19"/>
        <v>0</v>
      </c>
      <c r="AQ21" s="52">
        <f t="shared" si="20"/>
        <v>0</v>
      </c>
      <c r="AR21" s="53">
        <f t="shared" si="21"/>
        <v>0</v>
      </c>
      <c r="AS21" s="51">
        <v>4</v>
      </c>
      <c r="AT21" s="52">
        <f t="shared" si="51"/>
        <v>0</v>
      </c>
      <c r="AU21" s="52">
        <f t="shared" si="22"/>
        <v>0</v>
      </c>
      <c r="AV21" s="52">
        <f t="shared" si="23"/>
        <v>0</v>
      </c>
      <c r="AW21" s="53">
        <f t="shared" si="24"/>
        <v>0</v>
      </c>
      <c r="AX21" s="51">
        <v>5</v>
      </c>
      <c r="AY21" s="52">
        <f t="shared" si="52"/>
        <v>0</v>
      </c>
      <c r="AZ21" s="52">
        <f t="shared" si="25"/>
        <v>0</v>
      </c>
      <c r="BA21" s="52">
        <f t="shared" si="26"/>
        <v>0</v>
      </c>
      <c r="BB21" s="53">
        <f t="shared" si="27"/>
        <v>0</v>
      </c>
      <c r="BC21" s="28"/>
      <c r="BD21" s="51">
        <v>1</v>
      </c>
      <c r="BE21" s="52">
        <f t="shared" si="28"/>
        <v>0</v>
      </c>
      <c r="BF21" s="52">
        <f t="shared" si="29"/>
        <v>0</v>
      </c>
      <c r="BG21" s="52">
        <f t="shared" si="30"/>
        <v>0</v>
      </c>
      <c r="BH21" s="53">
        <f t="shared" si="31"/>
        <v>0</v>
      </c>
      <c r="BI21" s="51">
        <v>2</v>
      </c>
      <c r="BJ21" s="52">
        <f t="shared" si="32"/>
        <v>0</v>
      </c>
      <c r="BK21" s="52">
        <f t="shared" si="33"/>
        <v>0</v>
      </c>
      <c r="BL21" s="52">
        <f t="shared" si="34"/>
        <v>0</v>
      </c>
      <c r="BM21" s="53">
        <f t="shared" si="35"/>
        <v>0</v>
      </c>
      <c r="BN21" s="51">
        <v>3</v>
      </c>
      <c r="BO21" s="52">
        <f t="shared" si="36"/>
        <v>0</v>
      </c>
      <c r="BP21" s="52">
        <f t="shared" si="37"/>
        <v>0</v>
      </c>
      <c r="BQ21" s="52">
        <f t="shared" si="38"/>
        <v>0</v>
      </c>
      <c r="BR21" s="53">
        <f t="shared" si="39"/>
        <v>0</v>
      </c>
      <c r="BS21" s="51">
        <v>4</v>
      </c>
      <c r="BT21" s="52">
        <f t="shared" si="40"/>
        <v>0</v>
      </c>
      <c r="BU21" s="52">
        <f t="shared" si="41"/>
        <v>0</v>
      </c>
      <c r="BV21" s="52">
        <f t="shared" si="42"/>
        <v>0</v>
      </c>
      <c r="BW21" s="53">
        <f t="shared" si="43"/>
        <v>0</v>
      </c>
      <c r="BX21" s="51">
        <v>5</v>
      </c>
      <c r="BY21" s="52">
        <f t="shared" si="44"/>
        <v>0</v>
      </c>
      <c r="BZ21" s="52">
        <f t="shared" si="45"/>
        <v>0</v>
      </c>
      <c r="CA21" s="52">
        <f t="shared" si="46"/>
        <v>0</v>
      </c>
      <c r="CB21" s="53">
        <f t="shared" si="47"/>
        <v>0</v>
      </c>
    </row>
    <row r="22" spans="1:80" ht="18" customHeight="1">
      <c r="A22" s="35">
        <f t="shared" si="48"/>
        <v>7</v>
      </c>
      <c r="B22" s="106"/>
      <c r="C22" s="131"/>
      <c r="D22" s="36" t="str">
        <f t="shared" si="4"/>
        <v/>
      </c>
      <c r="E22" s="27"/>
      <c r="F22" s="27"/>
      <c r="G22" s="32" t="str">
        <f t="shared" si="6"/>
        <v/>
      </c>
      <c r="H22" s="132" t="str">
        <f t="shared" si="7"/>
        <v/>
      </c>
      <c r="I22" s="131"/>
      <c r="J22" s="222" t="str">
        <f t="shared" si="5"/>
        <v/>
      </c>
      <c r="K22" s="222"/>
      <c r="L22" s="222"/>
      <c r="M22" s="27"/>
      <c r="N22" s="27"/>
      <c r="O22" s="32" t="str">
        <f t="shared" si="8"/>
        <v/>
      </c>
      <c r="P22" s="37" t="str">
        <f t="shared" si="9"/>
        <v/>
      </c>
      <c r="Q22" s="112"/>
      <c r="R22" s="32"/>
      <c r="S22" s="28"/>
      <c r="T22" s="6" t="str">
        <f t="shared" si="10"/>
        <v/>
      </c>
      <c r="U22" s="7" t="str">
        <f t="shared" si="10"/>
        <v/>
      </c>
      <c r="V22" s="8" t="str">
        <f t="shared" si="10"/>
        <v/>
      </c>
      <c r="W22" s="6" t="str">
        <f t="shared" si="11"/>
        <v/>
      </c>
      <c r="X22" s="7" t="str">
        <f t="shared" si="11"/>
        <v/>
      </c>
      <c r="Y22" s="7" t="str">
        <f t="shared" si="11"/>
        <v/>
      </c>
      <c r="Z22" s="9" t="str">
        <f t="shared" si="12"/>
        <v/>
      </c>
      <c r="AA22" s="28"/>
      <c r="AB22" s="28"/>
      <c r="AC22" s="28"/>
      <c r="AD22" s="51">
        <v>1</v>
      </c>
      <c r="AE22" s="52">
        <f t="shared" si="49"/>
        <v>0</v>
      </c>
      <c r="AF22" s="52">
        <f t="shared" si="13"/>
        <v>0</v>
      </c>
      <c r="AG22" s="52">
        <f t="shared" si="14"/>
        <v>0</v>
      </c>
      <c r="AH22" s="53">
        <f t="shared" si="15"/>
        <v>0</v>
      </c>
      <c r="AI22" s="51">
        <v>2</v>
      </c>
      <c r="AJ22" s="52">
        <f t="shared" si="50"/>
        <v>0</v>
      </c>
      <c r="AK22" s="52">
        <f t="shared" si="16"/>
        <v>0</v>
      </c>
      <c r="AL22" s="52">
        <f t="shared" si="17"/>
        <v>0</v>
      </c>
      <c r="AM22" s="53">
        <f t="shared" si="18"/>
        <v>0</v>
      </c>
      <c r="AN22" s="51">
        <v>3</v>
      </c>
      <c r="AO22" s="52">
        <f t="shared" si="53"/>
        <v>0</v>
      </c>
      <c r="AP22" s="52">
        <f t="shared" si="19"/>
        <v>0</v>
      </c>
      <c r="AQ22" s="52">
        <f t="shared" si="20"/>
        <v>0</v>
      </c>
      <c r="AR22" s="53">
        <f t="shared" si="21"/>
        <v>0</v>
      </c>
      <c r="AS22" s="51">
        <v>4</v>
      </c>
      <c r="AT22" s="52">
        <f t="shared" si="51"/>
        <v>0</v>
      </c>
      <c r="AU22" s="52">
        <f t="shared" si="22"/>
        <v>0</v>
      </c>
      <c r="AV22" s="52">
        <f t="shared" si="23"/>
        <v>0</v>
      </c>
      <c r="AW22" s="53">
        <f t="shared" si="24"/>
        <v>0</v>
      </c>
      <c r="AX22" s="51">
        <v>5</v>
      </c>
      <c r="AY22" s="52">
        <f t="shared" si="52"/>
        <v>0</v>
      </c>
      <c r="AZ22" s="52">
        <f t="shared" si="25"/>
        <v>0</v>
      </c>
      <c r="BA22" s="52">
        <f t="shared" si="26"/>
        <v>0</v>
      </c>
      <c r="BB22" s="53">
        <f t="shared" si="27"/>
        <v>0</v>
      </c>
      <c r="BC22" s="28"/>
      <c r="BD22" s="51">
        <v>1</v>
      </c>
      <c r="BE22" s="52">
        <f t="shared" si="28"/>
        <v>0</v>
      </c>
      <c r="BF22" s="52">
        <f t="shared" si="29"/>
        <v>0</v>
      </c>
      <c r="BG22" s="52">
        <f t="shared" si="30"/>
        <v>0</v>
      </c>
      <c r="BH22" s="53">
        <f t="shared" si="31"/>
        <v>0</v>
      </c>
      <c r="BI22" s="51">
        <v>2</v>
      </c>
      <c r="BJ22" s="52">
        <f t="shared" si="32"/>
        <v>0</v>
      </c>
      <c r="BK22" s="52">
        <f t="shared" si="33"/>
        <v>0</v>
      </c>
      <c r="BL22" s="52">
        <f t="shared" si="34"/>
        <v>0</v>
      </c>
      <c r="BM22" s="53">
        <f t="shared" si="35"/>
        <v>0</v>
      </c>
      <c r="BN22" s="51">
        <v>3</v>
      </c>
      <c r="BO22" s="52">
        <f t="shared" si="36"/>
        <v>0</v>
      </c>
      <c r="BP22" s="52">
        <f t="shared" si="37"/>
        <v>0</v>
      </c>
      <c r="BQ22" s="52">
        <f t="shared" si="38"/>
        <v>0</v>
      </c>
      <c r="BR22" s="53">
        <f t="shared" si="39"/>
        <v>0</v>
      </c>
      <c r="BS22" s="51">
        <v>4</v>
      </c>
      <c r="BT22" s="52">
        <f t="shared" si="40"/>
        <v>0</v>
      </c>
      <c r="BU22" s="52">
        <f t="shared" si="41"/>
        <v>0</v>
      </c>
      <c r="BV22" s="52">
        <f t="shared" si="42"/>
        <v>0</v>
      </c>
      <c r="BW22" s="53">
        <f t="shared" si="43"/>
        <v>0</v>
      </c>
      <c r="BX22" s="51">
        <v>5</v>
      </c>
      <c r="BY22" s="52">
        <f t="shared" si="44"/>
        <v>0</v>
      </c>
      <c r="BZ22" s="52">
        <f t="shared" si="45"/>
        <v>0</v>
      </c>
      <c r="CA22" s="52">
        <f t="shared" si="46"/>
        <v>0</v>
      </c>
      <c r="CB22" s="53">
        <f t="shared" si="47"/>
        <v>0</v>
      </c>
    </row>
    <row r="23" spans="1:80" ht="18" customHeight="1">
      <c r="A23" s="35">
        <f t="shared" si="48"/>
        <v>8</v>
      </c>
      <c r="B23" s="106"/>
      <c r="C23" s="131"/>
      <c r="D23" s="36" t="str">
        <f t="shared" si="4"/>
        <v/>
      </c>
      <c r="E23" s="27"/>
      <c r="F23" s="27"/>
      <c r="G23" s="32" t="str">
        <f t="shared" si="6"/>
        <v/>
      </c>
      <c r="H23" s="132" t="str">
        <f t="shared" si="7"/>
        <v/>
      </c>
      <c r="I23" s="131"/>
      <c r="J23" s="222" t="str">
        <f t="shared" si="5"/>
        <v/>
      </c>
      <c r="K23" s="222"/>
      <c r="L23" s="222"/>
      <c r="M23" s="27"/>
      <c r="N23" s="27"/>
      <c r="O23" s="32" t="str">
        <f t="shared" si="8"/>
        <v/>
      </c>
      <c r="P23" s="37" t="str">
        <f t="shared" si="9"/>
        <v/>
      </c>
      <c r="Q23" s="112"/>
      <c r="R23" s="32"/>
      <c r="S23" s="28"/>
      <c r="T23" s="6" t="str">
        <f t="shared" si="10"/>
        <v/>
      </c>
      <c r="U23" s="7" t="str">
        <f t="shared" si="10"/>
        <v/>
      </c>
      <c r="V23" s="8" t="str">
        <f t="shared" si="10"/>
        <v/>
      </c>
      <c r="W23" s="6" t="str">
        <f t="shared" si="11"/>
        <v/>
      </c>
      <c r="X23" s="7" t="str">
        <f t="shared" si="11"/>
        <v/>
      </c>
      <c r="Y23" s="7" t="str">
        <f t="shared" si="11"/>
        <v/>
      </c>
      <c r="Z23" s="9" t="str">
        <f t="shared" si="12"/>
        <v/>
      </c>
      <c r="AA23" s="28"/>
      <c r="AB23" s="28"/>
      <c r="AC23" s="28"/>
      <c r="AD23" s="51">
        <v>1</v>
      </c>
      <c r="AE23" s="52">
        <f t="shared" si="49"/>
        <v>0</v>
      </c>
      <c r="AF23" s="52">
        <f t="shared" si="13"/>
        <v>0</v>
      </c>
      <c r="AG23" s="52">
        <f t="shared" si="14"/>
        <v>0</v>
      </c>
      <c r="AH23" s="53">
        <f>IF($C23=AD23,VLOOKUP(AD23,$C23:$H23,6,FALSE),0)</f>
        <v>0</v>
      </c>
      <c r="AI23" s="51">
        <v>2</v>
      </c>
      <c r="AJ23" s="52">
        <f t="shared" si="50"/>
        <v>0</v>
      </c>
      <c r="AK23" s="52">
        <f t="shared" si="16"/>
        <v>0</v>
      </c>
      <c r="AL23" s="52">
        <f t="shared" si="17"/>
        <v>0</v>
      </c>
      <c r="AM23" s="53">
        <f t="shared" si="18"/>
        <v>0</v>
      </c>
      <c r="AN23" s="51">
        <v>3</v>
      </c>
      <c r="AO23" s="52">
        <f t="shared" si="53"/>
        <v>0</v>
      </c>
      <c r="AP23" s="52">
        <f t="shared" si="19"/>
        <v>0</v>
      </c>
      <c r="AQ23" s="52">
        <f t="shared" si="20"/>
        <v>0</v>
      </c>
      <c r="AR23" s="53">
        <f t="shared" si="21"/>
        <v>0</v>
      </c>
      <c r="AS23" s="51">
        <v>4</v>
      </c>
      <c r="AT23" s="52">
        <f t="shared" si="51"/>
        <v>0</v>
      </c>
      <c r="AU23" s="52">
        <f t="shared" si="22"/>
        <v>0</v>
      </c>
      <c r="AV23" s="52">
        <f t="shared" si="23"/>
        <v>0</v>
      </c>
      <c r="AW23" s="53">
        <f t="shared" si="24"/>
        <v>0</v>
      </c>
      <c r="AX23" s="51">
        <v>5</v>
      </c>
      <c r="AY23" s="52">
        <f t="shared" si="52"/>
        <v>0</v>
      </c>
      <c r="AZ23" s="52">
        <f t="shared" si="25"/>
        <v>0</v>
      </c>
      <c r="BA23" s="52">
        <f t="shared" si="26"/>
        <v>0</v>
      </c>
      <c r="BB23" s="53">
        <f t="shared" si="27"/>
        <v>0</v>
      </c>
      <c r="BC23" s="28"/>
      <c r="BD23" s="51">
        <v>1</v>
      </c>
      <c r="BE23" s="52">
        <f t="shared" si="28"/>
        <v>0</v>
      </c>
      <c r="BF23" s="52">
        <f t="shared" si="29"/>
        <v>0</v>
      </c>
      <c r="BG23" s="52">
        <f t="shared" si="30"/>
        <v>0</v>
      </c>
      <c r="BH23" s="53">
        <f t="shared" si="31"/>
        <v>0</v>
      </c>
      <c r="BI23" s="51">
        <v>2</v>
      </c>
      <c r="BJ23" s="52">
        <f t="shared" si="32"/>
        <v>0</v>
      </c>
      <c r="BK23" s="52">
        <f t="shared" si="33"/>
        <v>0</v>
      </c>
      <c r="BL23" s="52">
        <f t="shared" si="34"/>
        <v>0</v>
      </c>
      <c r="BM23" s="53">
        <f t="shared" si="35"/>
        <v>0</v>
      </c>
      <c r="BN23" s="51">
        <v>3</v>
      </c>
      <c r="BO23" s="52">
        <f t="shared" si="36"/>
        <v>0</v>
      </c>
      <c r="BP23" s="52">
        <f t="shared" si="37"/>
        <v>0</v>
      </c>
      <c r="BQ23" s="52">
        <f t="shared" si="38"/>
        <v>0</v>
      </c>
      <c r="BR23" s="53">
        <f t="shared" si="39"/>
        <v>0</v>
      </c>
      <c r="BS23" s="51">
        <v>4</v>
      </c>
      <c r="BT23" s="52">
        <f t="shared" si="40"/>
        <v>0</v>
      </c>
      <c r="BU23" s="52">
        <f t="shared" si="41"/>
        <v>0</v>
      </c>
      <c r="BV23" s="52">
        <f t="shared" si="42"/>
        <v>0</v>
      </c>
      <c r="BW23" s="53">
        <f t="shared" si="43"/>
        <v>0</v>
      </c>
      <c r="BX23" s="51">
        <v>5</v>
      </c>
      <c r="BY23" s="52">
        <f t="shared" si="44"/>
        <v>0</v>
      </c>
      <c r="BZ23" s="52">
        <f t="shared" si="45"/>
        <v>0</v>
      </c>
      <c r="CA23" s="52">
        <f t="shared" si="46"/>
        <v>0</v>
      </c>
      <c r="CB23" s="53">
        <f t="shared" si="47"/>
        <v>0</v>
      </c>
    </row>
    <row r="24" spans="1:80" ht="18" customHeight="1">
      <c r="A24" s="35">
        <f t="shared" si="48"/>
        <v>9</v>
      </c>
      <c r="B24" s="106"/>
      <c r="C24" s="131"/>
      <c r="D24" s="36" t="str">
        <f t="shared" si="4"/>
        <v/>
      </c>
      <c r="E24" s="27"/>
      <c r="F24" s="27"/>
      <c r="G24" s="32" t="str">
        <f t="shared" si="6"/>
        <v/>
      </c>
      <c r="H24" s="132" t="str">
        <f t="shared" si="7"/>
        <v/>
      </c>
      <c r="I24" s="131"/>
      <c r="J24" s="222" t="str">
        <f t="shared" si="5"/>
        <v/>
      </c>
      <c r="K24" s="222"/>
      <c r="L24" s="222"/>
      <c r="M24" s="27"/>
      <c r="N24" s="27"/>
      <c r="O24" s="32" t="str">
        <f t="shared" si="8"/>
        <v/>
      </c>
      <c r="P24" s="37" t="str">
        <f t="shared" si="9"/>
        <v/>
      </c>
      <c r="Q24" s="112"/>
      <c r="R24" s="32"/>
      <c r="S24" s="28"/>
      <c r="T24" s="6" t="str">
        <f t="shared" si="10"/>
        <v/>
      </c>
      <c r="U24" s="7" t="str">
        <f t="shared" si="10"/>
        <v/>
      </c>
      <c r="V24" s="8" t="str">
        <f t="shared" si="10"/>
        <v/>
      </c>
      <c r="W24" s="6" t="str">
        <f t="shared" si="11"/>
        <v/>
      </c>
      <c r="X24" s="7" t="str">
        <f t="shared" si="11"/>
        <v/>
      </c>
      <c r="Y24" s="7" t="str">
        <f t="shared" si="11"/>
        <v/>
      </c>
      <c r="Z24" s="9" t="str">
        <f t="shared" si="12"/>
        <v/>
      </c>
      <c r="AA24" s="28"/>
      <c r="AB24" s="28"/>
      <c r="AC24" s="28"/>
      <c r="AD24" s="51">
        <v>1</v>
      </c>
      <c r="AE24" s="52">
        <f t="shared" si="49"/>
        <v>0</v>
      </c>
      <c r="AF24" s="52">
        <f t="shared" si="13"/>
        <v>0</v>
      </c>
      <c r="AG24" s="52">
        <f t="shared" si="14"/>
        <v>0</v>
      </c>
      <c r="AH24" s="53">
        <f t="shared" si="15"/>
        <v>0</v>
      </c>
      <c r="AI24" s="51">
        <v>2</v>
      </c>
      <c r="AJ24" s="52">
        <f t="shared" si="50"/>
        <v>0</v>
      </c>
      <c r="AK24" s="52">
        <f t="shared" si="16"/>
        <v>0</v>
      </c>
      <c r="AL24" s="52">
        <f t="shared" si="17"/>
        <v>0</v>
      </c>
      <c r="AM24" s="53">
        <f t="shared" si="18"/>
        <v>0</v>
      </c>
      <c r="AN24" s="51">
        <v>3</v>
      </c>
      <c r="AO24" s="52">
        <f t="shared" si="53"/>
        <v>0</v>
      </c>
      <c r="AP24" s="52">
        <f t="shared" si="19"/>
        <v>0</v>
      </c>
      <c r="AQ24" s="52">
        <f t="shared" si="20"/>
        <v>0</v>
      </c>
      <c r="AR24" s="53">
        <f t="shared" si="21"/>
        <v>0</v>
      </c>
      <c r="AS24" s="51">
        <v>4</v>
      </c>
      <c r="AT24" s="52">
        <f t="shared" si="51"/>
        <v>0</v>
      </c>
      <c r="AU24" s="52">
        <f t="shared" si="22"/>
        <v>0</v>
      </c>
      <c r="AV24" s="52">
        <f t="shared" si="23"/>
        <v>0</v>
      </c>
      <c r="AW24" s="53">
        <f t="shared" si="24"/>
        <v>0</v>
      </c>
      <c r="AX24" s="51">
        <v>5</v>
      </c>
      <c r="AY24" s="52">
        <f t="shared" si="52"/>
        <v>0</v>
      </c>
      <c r="AZ24" s="52">
        <f t="shared" si="25"/>
        <v>0</v>
      </c>
      <c r="BA24" s="52">
        <f t="shared" si="26"/>
        <v>0</v>
      </c>
      <c r="BB24" s="53">
        <f t="shared" si="27"/>
        <v>0</v>
      </c>
      <c r="BC24" s="28"/>
      <c r="BD24" s="51">
        <v>1</v>
      </c>
      <c r="BE24" s="52">
        <f t="shared" si="28"/>
        <v>0</v>
      </c>
      <c r="BF24" s="52">
        <f t="shared" si="29"/>
        <v>0</v>
      </c>
      <c r="BG24" s="52">
        <f t="shared" si="30"/>
        <v>0</v>
      </c>
      <c r="BH24" s="53">
        <f t="shared" si="31"/>
        <v>0</v>
      </c>
      <c r="BI24" s="51">
        <v>2</v>
      </c>
      <c r="BJ24" s="52">
        <f t="shared" si="32"/>
        <v>0</v>
      </c>
      <c r="BK24" s="52">
        <f t="shared" si="33"/>
        <v>0</v>
      </c>
      <c r="BL24" s="52">
        <f t="shared" si="34"/>
        <v>0</v>
      </c>
      <c r="BM24" s="53">
        <f t="shared" si="35"/>
        <v>0</v>
      </c>
      <c r="BN24" s="51">
        <v>3</v>
      </c>
      <c r="BO24" s="52">
        <f t="shared" si="36"/>
        <v>0</v>
      </c>
      <c r="BP24" s="52">
        <f t="shared" si="37"/>
        <v>0</v>
      </c>
      <c r="BQ24" s="52">
        <f t="shared" si="38"/>
        <v>0</v>
      </c>
      <c r="BR24" s="53">
        <f t="shared" si="39"/>
        <v>0</v>
      </c>
      <c r="BS24" s="51">
        <v>4</v>
      </c>
      <c r="BT24" s="52">
        <f t="shared" si="40"/>
        <v>0</v>
      </c>
      <c r="BU24" s="52">
        <f t="shared" si="41"/>
        <v>0</v>
      </c>
      <c r="BV24" s="52">
        <f t="shared" si="42"/>
        <v>0</v>
      </c>
      <c r="BW24" s="53">
        <f t="shared" si="43"/>
        <v>0</v>
      </c>
      <c r="BX24" s="51">
        <v>5</v>
      </c>
      <c r="BY24" s="52">
        <f t="shared" si="44"/>
        <v>0</v>
      </c>
      <c r="BZ24" s="52">
        <f t="shared" si="45"/>
        <v>0</v>
      </c>
      <c r="CA24" s="52">
        <f t="shared" si="46"/>
        <v>0</v>
      </c>
      <c r="CB24" s="53">
        <f t="shared" si="47"/>
        <v>0</v>
      </c>
    </row>
    <row r="25" spans="1:80" ht="18" customHeight="1">
      <c r="A25" s="35">
        <f t="shared" si="48"/>
        <v>10</v>
      </c>
      <c r="B25" s="106"/>
      <c r="C25" s="131"/>
      <c r="D25" s="36" t="str">
        <f t="shared" si="4"/>
        <v/>
      </c>
      <c r="E25" s="27"/>
      <c r="F25" s="27"/>
      <c r="G25" s="32" t="str">
        <f t="shared" si="6"/>
        <v/>
      </c>
      <c r="H25" s="132" t="str">
        <f t="shared" si="7"/>
        <v/>
      </c>
      <c r="I25" s="131"/>
      <c r="J25" s="222" t="str">
        <f t="shared" si="5"/>
        <v/>
      </c>
      <c r="K25" s="222"/>
      <c r="L25" s="222"/>
      <c r="M25" s="27"/>
      <c r="N25" s="27"/>
      <c r="O25" s="32" t="str">
        <f t="shared" si="8"/>
        <v/>
      </c>
      <c r="P25" s="37" t="str">
        <f t="shared" si="9"/>
        <v/>
      </c>
      <c r="Q25" s="112"/>
      <c r="R25" s="32"/>
      <c r="S25" s="28"/>
      <c r="T25" s="6" t="str">
        <f t="shared" si="10"/>
        <v/>
      </c>
      <c r="U25" s="7" t="str">
        <f t="shared" si="10"/>
        <v/>
      </c>
      <c r="V25" s="8" t="str">
        <f t="shared" si="10"/>
        <v/>
      </c>
      <c r="W25" s="6" t="str">
        <f t="shared" si="11"/>
        <v/>
      </c>
      <c r="X25" s="7" t="str">
        <f t="shared" si="11"/>
        <v/>
      </c>
      <c r="Y25" s="7" t="str">
        <f t="shared" si="11"/>
        <v/>
      </c>
      <c r="Z25" s="9" t="str">
        <f t="shared" si="12"/>
        <v/>
      </c>
      <c r="AA25" s="28"/>
      <c r="AB25" s="28"/>
      <c r="AC25" s="28"/>
      <c r="AD25" s="51">
        <v>1</v>
      </c>
      <c r="AE25" s="52">
        <f t="shared" si="49"/>
        <v>0</v>
      </c>
      <c r="AF25" s="52">
        <f t="shared" si="13"/>
        <v>0</v>
      </c>
      <c r="AG25" s="52">
        <f t="shared" si="14"/>
        <v>0</v>
      </c>
      <c r="AH25" s="53">
        <f t="shared" si="15"/>
        <v>0</v>
      </c>
      <c r="AI25" s="51">
        <v>2</v>
      </c>
      <c r="AJ25" s="52">
        <f t="shared" si="50"/>
        <v>0</v>
      </c>
      <c r="AK25" s="52">
        <f t="shared" si="16"/>
        <v>0</v>
      </c>
      <c r="AL25" s="52">
        <f t="shared" si="17"/>
        <v>0</v>
      </c>
      <c r="AM25" s="53">
        <f t="shared" si="18"/>
        <v>0</v>
      </c>
      <c r="AN25" s="51">
        <v>3</v>
      </c>
      <c r="AO25" s="52">
        <f t="shared" si="53"/>
        <v>0</v>
      </c>
      <c r="AP25" s="52">
        <f t="shared" si="19"/>
        <v>0</v>
      </c>
      <c r="AQ25" s="52">
        <f t="shared" si="20"/>
        <v>0</v>
      </c>
      <c r="AR25" s="53">
        <f t="shared" si="21"/>
        <v>0</v>
      </c>
      <c r="AS25" s="51">
        <v>4</v>
      </c>
      <c r="AT25" s="52">
        <f t="shared" si="51"/>
        <v>0</v>
      </c>
      <c r="AU25" s="52">
        <f t="shared" si="22"/>
        <v>0</v>
      </c>
      <c r="AV25" s="52">
        <f t="shared" si="23"/>
        <v>0</v>
      </c>
      <c r="AW25" s="53">
        <f t="shared" si="24"/>
        <v>0</v>
      </c>
      <c r="AX25" s="51">
        <v>5</v>
      </c>
      <c r="AY25" s="52">
        <f t="shared" si="52"/>
        <v>0</v>
      </c>
      <c r="AZ25" s="52">
        <f t="shared" si="25"/>
        <v>0</v>
      </c>
      <c r="BA25" s="52">
        <f t="shared" si="26"/>
        <v>0</v>
      </c>
      <c r="BB25" s="53">
        <f t="shared" si="27"/>
        <v>0</v>
      </c>
      <c r="BC25" s="28"/>
      <c r="BD25" s="51">
        <v>1</v>
      </c>
      <c r="BE25" s="52">
        <f t="shared" si="28"/>
        <v>0</v>
      </c>
      <c r="BF25" s="52">
        <f t="shared" si="29"/>
        <v>0</v>
      </c>
      <c r="BG25" s="52">
        <f t="shared" si="30"/>
        <v>0</v>
      </c>
      <c r="BH25" s="53">
        <f t="shared" si="31"/>
        <v>0</v>
      </c>
      <c r="BI25" s="51">
        <v>2</v>
      </c>
      <c r="BJ25" s="52">
        <f t="shared" si="32"/>
        <v>0</v>
      </c>
      <c r="BK25" s="52">
        <f t="shared" si="33"/>
        <v>0</v>
      </c>
      <c r="BL25" s="52">
        <f t="shared" si="34"/>
        <v>0</v>
      </c>
      <c r="BM25" s="53">
        <f t="shared" si="35"/>
        <v>0</v>
      </c>
      <c r="BN25" s="51">
        <v>3</v>
      </c>
      <c r="BO25" s="52">
        <f t="shared" si="36"/>
        <v>0</v>
      </c>
      <c r="BP25" s="52">
        <f t="shared" si="37"/>
        <v>0</v>
      </c>
      <c r="BQ25" s="52">
        <f t="shared" si="38"/>
        <v>0</v>
      </c>
      <c r="BR25" s="53">
        <f t="shared" si="39"/>
        <v>0</v>
      </c>
      <c r="BS25" s="51">
        <v>4</v>
      </c>
      <c r="BT25" s="52">
        <f t="shared" si="40"/>
        <v>0</v>
      </c>
      <c r="BU25" s="52">
        <f t="shared" si="41"/>
        <v>0</v>
      </c>
      <c r="BV25" s="52">
        <f t="shared" si="42"/>
        <v>0</v>
      </c>
      <c r="BW25" s="53">
        <f t="shared" si="43"/>
        <v>0</v>
      </c>
      <c r="BX25" s="51">
        <v>5</v>
      </c>
      <c r="BY25" s="52">
        <f t="shared" si="44"/>
        <v>0</v>
      </c>
      <c r="BZ25" s="52">
        <f t="shared" si="45"/>
        <v>0</v>
      </c>
      <c r="CA25" s="52">
        <f t="shared" si="46"/>
        <v>0</v>
      </c>
      <c r="CB25" s="53">
        <f t="shared" si="47"/>
        <v>0</v>
      </c>
    </row>
    <row r="26" spans="1:80" ht="18" customHeight="1">
      <c r="A26" s="35">
        <f t="shared" si="48"/>
        <v>11</v>
      </c>
      <c r="B26" s="106"/>
      <c r="C26" s="131"/>
      <c r="D26" s="36" t="str">
        <f t="shared" si="4"/>
        <v/>
      </c>
      <c r="E26" s="27"/>
      <c r="F26" s="27"/>
      <c r="G26" s="32" t="str">
        <f t="shared" si="6"/>
        <v/>
      </c>
      <c r="H26" s="132" t="str">
        <f t="shared" si="7"/>
        <v/>
      </c>
      <c r="I26" s="131"/>
      <c r="J26" s="222" t="str">
        <f t="shared" si="5"/>
        <v/>
      </c>
      <c r="K26" s="222"/>
      <c r="L26" s="222"/>
      <c r="M26" s="27"/>
      <c r="N26" s="27"/>
      <c r="O26" s="32" t="str">
        <f t="shared" si="8"/>
        <v/>
      </c>
      <c r="P26" s="37" t="str">
        <f t="shared" si="9"/>
        <v/>
      </c>
      <c r="Q26" s="112"/>
      <c r="R26" s="32"/>
      <c r="S26" s="28"/>
      <c r="T26" s="6" t="str">
        <f t="shared" si="10"/>
        <v/>
      </c>
      <c r="U26" s="7" t="str">
        <f t="shared" si="10"/>
        <v/>
      </c>
      <c r="V26" s="8" t="str">
        <f t="shared" si="10"/>
        <v/>
      </c>
      <c r="W26" s="6" t="str">
        <f t="shared" si="11"/>
        <v/>
      </c>
      <c r="X26" s="7" t="str">
        <f t="shared" si="11"/>
        <v/>
      </c>
      <c r="Y26" s="7" t="str">
        <f t="shared" si="11"/>
        <v/>
      </c>
      <c r="Z26" s="9" t="str">
        <f t="shared" si="12"/>
        <v/>
      </c>
      <c r="AA26" s="28"/>
      <c r="AB26" s="28"/>
      <c r="AC26" s="28"/>
      <c r="AD26" s="51">
        <v>1</v>
      </c>
      <c r="AE26" s="52">
        <f t="shared" si="49"/>
        <v>0</v>
      </c>
      <c r="AF26" s="52">
        <f t="shared" si="13"/>
        <v>0</v>
      </c>
      <c r="AG26" s="52">
        <f t="shared" si="14"/>
        <v>0</v>
      </c>
      <c r="AH26" s="53">
        <f t="shared" si="15"/>
        <v>0</v>
      </c>
      <c r="AI26" s="51">
        <v>2</v>
      </c>
      <c r="AJ26" s="52">
        <f t="shared" si="50"/>
        <v>0</v>
      </c>
      <c r="AK26" s="52">
        <f t="shared" si="16"/>
        <v>0</v>
      </c>
      <c r="AL26" s="52">
        <f t="shared" si="17"/>
        <v>0</v>
      </c>
      <c r="AM26" s="53">
        <f t="shared" si="18"/>
        <v>0</v>
      </c>
      <c r="AN26" s="51">
        <v>3</v>
      </c>
      <c r="AO26" s="52">
        <f t="shared" si="53"/>
        <v>0</v>
      </c>
      <c r="AP26" s="52">
        <f t="shared" si="19"/>
        <v>0</v>
      </c>
      <c r="AQ26" s="52">
        <f t="shared" si="20"/>
        <v>0</v>
      </c>
      <c r="AR26" s="53">
        <f t="shared" si="21"/>
        <v>0</v>
      </c>
      <c r="AS26" s="51">
        <v>4</v>
      </c>
      <c r="AT26" s="52">
        <f t="shared" si="51"/>
        <v>0</v>
      </c>
      <c r="AU26" s="52">
        <f t="shared" si="22"/>
        <v>0</v>
      </c>
      <c r="AV26" s="52">
        <f t="shared" si="23"/>
        <v>0</v>
      </c>
      <c r="AW26" s="53">
        <f t="shared" si="24"/>
        <v>0</v>
      </c>
      <c r="AX26" s="51">
        <v>5</v>
      </c>
      <c r="AY26" s="52">
        <f t="shared" si="52"/>
        <v>0</v>
      </c>
      <c r="AZ26" s="52">
        <f t="shared" si="25"/>
        <v>0</v>
      </c>
      <c r="BA26" s="52">
        <f t="shared" si="26"/>
        <v>0</v>
      </c>
      <c r="BB26" s="53">
        <f t="shared" si="27"/>
        <v>0</v>
      </c>
      <c r="BC26" s="28"/>
      <c r="BD26" s="51">
        <v>1</v>
      </c>
      <c r="BE26" s="52">
        <f t="shared" si="28"/>
        <v>0</v>
      </c>
      <c r="BF26" s="52">
        <f t="shared" si="29"/>
        <v>0</v>
      </c>
      <c r="BG26" s="52">
        <f t="shared" si="30"/>
        <v>0</v>
      </c>
      <c r="BH26" s="53">
        <f t="shared" si="31"/>
        <v>0</v>
      </c>
      <c r="BI26" s="51">
        <v>2</v>
      </c>
      <c r="BJ26" s="52">
        <f t="shared" si="32"/>
        <v>0</v>
      </c>
      <c r="BK26" s="52">
        <f t="shared" si="33"/>
        <v>0</v>
      </c>
      <c r="BL26" s="52">
        <f t="shared" si="34"/>
        <v>0</v>
      </c>
      <c r="BM26" s="53">
        <f t="shared" si="35"/>
        <v>0</v>
      </c>
      <c r="BN26" s="51">
        <v>3</v>
      </c>
      <c r="BO26" s="52">
        <f t="shared" si="36"/>
        <v>0</v>
      </c>
      <c r="BP26" s="52">
        <f t="shared" si="37"/>
        <v>0</v>
      </c>
      <c r="BQ26" s="52">
        <f t="shared" si="38"/>
        <v>0</v>
      </c>
      <c r="BR26" s="53">
        <f t="shared" si="39"/>
        <v>0</v>
      </c>
      <c r="BS26" s="51">
        <v>4</v>
      </c>
      <c r="BT26" s="52">
        <f t="shared" si="40"/>
        <v>0</v>
      </c>
      <c r="BU26" s="52">
        <f t="shared" si="41"/>
        <v>0</v>
      </c>
      <c r="BV26" s="52">
        <f t="shared" si="42"/>
        <v>0</v>
      </c>
      <c r="BW26" s="53">
        <f t="shared" si="43"/>
        <v>0</v>
      </c>
      <c r="BX26" s="51">
        <v>5</v>
      </c>
      <c r="BY26" s="52">
        <f t="shared" si="44"/>
        <v>0</v>
      </c>
      <c r="BZ26" s="52">
        <f t="shared" si="45"/>
        <v>0</v>
      </c>
      <c r="CA26" s="52">
        <f t="shared" si="46"/>
        <v>0</v>
      </c>
      <c r="CB26" s="53">
        <f t="shared" si="47"/>
        <v>0</v>
      </c>
    </row>
    <row r="27" spans="1:80" ht="18" customHeight="1">
      <c r="A27" s="35">
        <f t="shared" si="48"/>
        <v>12</v>
      </c>
      <c r="B27" s="106"/>
      <c r="C27" s="131"/>
      <c r="D27" s="36" t="str">
        <f t="shared" si="4"/>
        <v/>
      </c>
      <c r="E27" s="27"/>
      <c r="F27" s="27"/>
      <c r="G27" s="32" t="str">
        <f t="shared" si="6"/>
        <v/>
      </c>
      <c r="H27" s="132" t="str">
        <f t="shared" si="7"/>
        <v/>
      </c>
      <c r="I27" s="131"/>
      <c r="J27" s="222" t="str">
        <f t="shared" si="5"/>
        <v/>
      </c>
      <c r="K27" s="222"/>
      <c r="L27" s="222"/>
      <c r="M27" s="27"/>
      <c r="N27" s="27"/>
      <c r="O27" s="32" t="str">
        <f t="shared" si="8"/>
        <v/>
      </c>
      <c r="P27" s="37" t="str">
        <f t="shared" si="9"/>
        <v/>
      </c>
      <c r="Q27" s="112"/>
      <c r="R27" s="32"/>
      <c r="S27" s="28"/>
      <c r="T27" s="6" t="str">
        <f t="shared" si="10"/>
        <v/>
      </c>
      <c r="U27" s="7" t="str">
        <f t="shared" si="10"/>
        <v/>
      </c>
      <c r="V27" s="8" t="str">
        <f t="shared" si="10"/>
        <v/>
      </c>
      <c r="W27" s="6" t="str">
        <f t="shared" si="11"/>
        <v/>
      </c>
      <c r="X27" s="7" t="str">
        <f t="shared" si="11"/>
        <v/>
      </c>
      <c r="Y27" s="7" t="str">
        <f t="shared" si="11"/>
        <v/>
      </c>
      <c r="Z27" s="9" t="str">
        <f t="shared" si="12"/>
        <v/>
      </c>
      <c r="AA27" s="28"/>
      <c r="AB27" s="28"/>
      <c r="AC27" s="28"/>
      <c r="AD27" s="51">
        <v>1</v>
      </c>
      <c r="AE27" s="52">
        <f t="shared" si="49"/>
        <v>0</v>
      </c>
      <c r="AF27" s="52">
        <f t="shared" si="13"/>
        <v>0</v>
      </c>
      <c r="AG27" s="52">
        <f t="shared" si="14"/>
        <v>0</v>
      </c>
      <c r="AH27" s="53">
        <f t="shared" si="15"/>
        <v>0</v>
      </c>
      <c r="AI27" s="51">
        <v>2</v>
      </c>
      <c r="AJ27" s="52">
        <f t="shared" si="50"/>
        <v>0</v>
      </c>
      <c r="AK27" s="52">
        <f t="shared" si="16"/>
        <v>0</v>
      </c>
      <c r="AL27" s="52">
        <f t="shared" si="17"/>
        <v>0</v>
      </c>
      <c r="AM27" s="53">
        <f t="shared" si="18"/>
        <v>0</v>
      </c>
      <c r="AN27" s="51">
        <v>3</v>
      </c>
      <c r="AO27" s="52">
        <f t="shared" si="53"/>
        <v>0</v>
      </c>
      <c r="AP27" s="52">
        <f t="shared" si="19"/>
        <v>0</v>
      </c>
      <c r="AQ27" s="52">
        <f t="shared" si="20"/>
        <v>0</v>
      </c>
      <c r="AR27" s="53">
        <f t="shared" si="21"/>
        <v>0</v>
      </c>
      <c r="AS27" s="51">
        <v>4</v>
      </c>
      <c r="AT27" s="52">
        <f t="shared" si="51"/>
        <v>0</v>
      </c>
      <c r="AU27" s="52">
        <f t="shared" si="22"/>
        <v>0</v>
      </c>
      <c r="AV27" s="52">
        <f t="shared" si="23"/>
        <v>0</v>
      </c>
      <c r="AW27" s="53">
        <f t="shared" si="24"/>
        <v>0</v>
      </c>
      <c r="AX27" s="51">
        <v>5</v>
      </c>
      <c r="AY27" s="52">
        <f t="shared" si="52"/>
        <v>0</v>
      </c>
      <c r="AZ27" s="52">
        <f t="shared" si="25"/>
        <v>0</v>
      </c>
      <c r="BA27" s="52">
        <f t="shared" si="26"/>
        <v>0</v>
      </c>
      <c r="BB27" s="53">
        <f t="shared" si="27"/>
        <v>0</v>
      </c>
      <c r="BC27" s="28"/>
      <c r="BD27" s="51">
        <v>1</v>
      </c>
      <c r="BE27" s="52">
        <f t="shared" si="28"/>
        <v>0</v>
      </c>
      <c r="BF27" s="52">
        <f t="shared" si="29"/>
        <v>0</v>
      </c>
      <c r="BG27" s="52">
        <f t="shared" si="30"/>
        <v>0</v>
      </c>
      <c r="BH27" s="53">
        <f t="shared" si="31"/>
        <v>0</v>
      </c>
      <c r="BI27" s="51">
        <v>2</v>
      </c>
      <c r="BJ27" s="52">
        <f t="shared" si="32"/>
        <v>0</v>
      </c>
      <c r="BK27" s="52">
        <f t="shared" si="33"/>
        <v>0</v>
      </c>
      <c r="BL27" s="52">
        <f t="shared" si="34"/>
        <v>0</v>
      </c>
      <c r="BM27" s="53">
        <f t="shared" si="35"/>
        <v>0</v>
      </c>
      <c r="BN27" s="51">
        <v>3</v>
      </c>
      <c r="BO27" s="52">
        <f t="shared" si="36"/>
        <v>0</v>
      </c>
      <c r="BP27" s="52">
        <f t="shared" si="37"/>
        <v>0</v>
      </c>
      <c r="BQ27" s="52">
        <f t="shared" si="38"/>
        <v>0</v>
      </c>
      <c r="BR27" s="53">
        <f t="shared" si="39"/>
        <v>0</v>
      </c>
      <c r="BS27" s="51">
        <v>4</v>
      </c>
      <c r="BT27" s="52">
        <f t="shared" si="40"/>
        <v>0</v>
      </c>
      <c r="BU27" s="52">
        <f t="shared" si="41"/>
        <v>0</v>
      </c>
      <c r="BV27" s="52">
        <f t="shared" si="42"/>
        <v>0</v>
      </c>
      <c r="BW27" s="53">
        <f t="shared" si="43"/>
        <v>0</v>
      </c>
      <c r="BX27" s="51">
        <v>5</v>
      </c>
      <c r="BY27" s="52">
        <f t="shared" si="44"/>
        <v>0</v>
      </c>
      <c r="BZ27" s="52">
        <f t="shared" si="45"/>
        <v>0</v>
      </c>
      <c r="CA27" s="52">
        <f t="shared" si="46"/>
        <v>0</v>
      </c>
      <c r="CB27" s="53">
        <f t="shared" si="47"/>
        <v>0</v>
      </c>
    </row>
    <row r="28" spans="1:80" ht="18" customHeight="1">
      <c r="A28" s="35">
        <f t="shared" si="48"/>
        <v>13</v>
      </c>
      <c r="B28" s="106"/>
      <c r="C28" s="131"/>
      <c r="D28" s="36" t="str">
        <f t="shared" si="4"/>
        <v/>
      </c>
      <c r="E28" s="27"/>
      <c r="F28" s="27"/>
      <c r="G28" s="32" t="str">
        <f t="shared" si="6"/>
        <v/>
      </c>
      <c r="H28" s="132" t="str">
        <f t="shared" si="7"/>
        <v/>
      </c>
      <c r="I28" s="131"/>
      <c r="J28" s="222" t="str">
        <f t="shared" si="5"/>
        <v/>
      </c>
      <c r="K28" s="222"/>
      <c r="L28" s="222"/>
      <c r="M28" s="27"/>
      <c r="N28" s="27"/>
      <c r="O28" s="32" t="str">
        <f t="shared" si="8"/>
        <v/>
      </c>
      <c r="P28" s="37" t="str">
        <f t="shared" si="9"/>
        <v/>
      </c>
      <c r="Q28" s="112"/>
      <c r="R28" s="32"/>
      <c r="S28" s="28"/>
      <c r="T28" s="6" t="str">
        <f t="shared" si="10"/>
        <v/>
      </c>
      <c r="U28" s="7" t="str">
        <f t="shared" si="10"/>
        <v/>
      </c>
      <c r="V28" s="8" t="str">
        <f t="shared" si="10"/>
        <v/>
      </c>
      <c r="W28" s="6" t="str">
        <f t="shared" si="11"/>
        <v/>
      </c>
      <c r="X28" s="7" t="str">
        <f t="shared" si="11"/>
        <v/>
      </c>
      <c r="Y28" s="7" t="str">
        <f t="shared" si="11"/>
        <v/>
      </c>
      <c r="Z28" s="9" t="str">
        <f t="shared" si="12"/>
        <v/>
      </c>
      <c r="AA28" s="28"/>
      <c r="AB28" s="28"/>
      <c r="AC28" s="28"/>
      <c r="AD28" s="51">
        <v>1</v>
      </c>
      <c r="AE28" s="52">
        <f t="shared" si="49"/>
        <v>0</v>
      </c>
      <c r="AF28" s="52">
        <f t="shared" si="13"/>
        <v>0</v>
      </c>
      <c r="AG28" s="52">
        <f t="shared" si="14"/>
        <v>0</v>
      </c>
      <c r="AH28" s="53">
        <f t="shared" si="15"/>
        <v>0</v>
      </c>
      <c r="AI28" s="51">
        <v>2</v>
      </c>
      <c r="AJ28" s="52">
        <f t="shared" si="50"/>
        <v>0</v>
      </c>
      <c r="AK28" s="52">
        <f t="shared" si="16"/>
        <v>0</v>
      </c>
      <c r="AL28" s="52">
        <f t="shared" si="17"/>
        <v>0</v>
      </c>
      <c r="AM28" s="53">
        <f t="shared" si="18"/>
        <v>0</v>
      </c>
      <c r="AN28" s="51">
        <v>3</v>
      </c>
      <c r="AO28" s="52">
        <f t="shared" si="53"/>
        <v>0</v>
      </c>
      <c r="AP28" s="52">
        <f t="shared" si="19"/>
        <v>0</v>
      </c>
      <c r="AQ28" s="52">
        <f t="shared" si="20"/>
        <v>0</v>
      </c>
      <c r="AR28" s="53">
        <f t="shared" si="21"/>
        <v>0</v>
      </c>
      <c r="AS28" s="51">
        <v>4</v>
      </c>
      <c r="AT28" s="52">
        <f t="shared" si="51"/>
        <v>0</v>
      </c>
      <c r="AU28" s="52">
        <f t="shared" si="22"/>
        <v>0</v>
      </c>
      <c r="AV28" s="52">
        <f t="shared" si="23"/>
        <v>0</v>
      </c>
      <c r="AW28" s="53">
        <f t="shared" si="24"/>
        <v>0</v>
      </c>
      <c r="AX28" s="51">
        <v>5</v>
      </c>
      <c r="AY28" s="52">
        <f t="shared" si="52"/>
        <v>0</v>
      </c>
      <c r="AZ28" s="52">
        <f t="shared" si="25"/>
        <v>0</v>
      </c>
      <c r="BA28" s="52">
        <f t="shared" si="26"/>
        <v>0</v>
      </c>
      <c r="BB28" s="53">
        <f t="shared" si="27"/>
        <v>0</v>
      </c>
      <c r="BC28" s="28"/>
      <c r="BD28" s="51">
        <v>1</v>
      </c>
      <c r="BE28" s="52">
        <f t="shared" si="28"/>
        <v>0</v>
      </c>
      <c r="BF28" s="52">
        <f t="shared" si="29"/>
        <v>0</v>
      </c>
      <c r="BG28" s="52">
        <f t="shared" si="30"/>
        <v>0</v>
      </c>
      <c r="BH28" s="53">
        <f t="shared" si="31"/>
        <v>0</v>
      </c>
      <c r="BI28" s="51">
        <v>2</v>
      </c>
      <c r="BJ28" s="52">
        <f t="shared" si="32"/>
        <v>0</v>
      </c>
      <c r="BK28" s="52">
        <f t="shared" si="33"/>
        <v>0</v>
      </c>
      <c r="BL28" s="52">
        <f t="shared" si="34"/>
        <v>0</v>
      </c>
      <c r="BM28" s="53">
        <f t="shared" si="35"/>
        <v>0</v>
      </c>
      <c r="BN28" s="51">
        <v>3</v>
      </c>
      <c r="BO28" s="52">
        <f t="shared" si="36"/>
        <v>0</v>
      </c>
      <c r="BP28" s="52">
        <f t="shared" si="37"/>
        <v>0</v>
      </c>
      <c r="BQ28" s="52">
        <f t="shared" si="38"/>
        <v>0</v>
      </c>
      <c r="BR28" s="53">
        <f t="shared" si="39"/>
        <v>0</v>
      </c>
      <c r="BS28" s="51">
        <v>4</v>
      </c>
      <c r="BT28" s="52">
        <f t="shared" si="40"/>
        <v>0</v>
      </c>
      <c r="BU28" s="52">
        <f t="shared" si="41"/>
        <v>0</v>
      </c>
      <c r="BV28" s="52">
        <f t="shared" si="42"/>
        <v>0</v>
      </c>
      <c r="BW28" s="53">
        <f t="shared" si="43"/>
        <v>0</v>
      </c>
      <c r="BX28" s="51">
        <v>5</v>
      </c>
      <c r="BY28" s="52">
        <f t="shared" si="44"/>
        <v>0</v>
      </c>
      <c r="BZ28" s="52">
        <f t="shared" si="45"/>
        <v>0</v>
      </c>
      <c r="CA28" s="52">
        <f t="shared" si="46"/>
        <v>0</v>
      </c>
      <c r="CB28" s="53">
        <f t="shared" si="47"/>
        <v>0</v>
      </c>
    </row>
    <row r="29" spans="1:80" ht="18" customHeight="1">
      <c r="A29" s="35">
        <f t="shared" si="48"/>
        <v>14</v>
      </c>
      <c r="B29" s="106"/>
      <c r="C29" s="131"/>
      <c r="D29" s="36" t="str">
        <f t="shared" si="4"/>
        <v/>
      </c>
      <c r="E29" s="27"/>
      <c r="F29" s="27"/>
      <c r="G29" s="32" t="str">
        <f t="shared" si="6"/>
        <v/>
      </c>
      <c r="H29" s="132" t="str">
        <f t="shared" si="7"/>
        <v/>
      </c>
      <c r="I29" s="131"/>
      <c r="J29" s="222" t="str">
        <f t="shared" si="5"/>
        <v/>
      </c>
      <c r="K29" s="222"/>
      <c r="L29" s="222"/>
      <c r="M29" s="27"/>
      <c r="N29" s="27"/>
      <c r="O29" s="32" t="str">
        <f t="shared" si="8"/>
        <v/>
      </c>
      <c r="P29" s="37" t="str">
        <f t="shared" si="9"/>
        <v/>
      </c>
      <c r="Q29" s="112"/>
      <c r="R29" s="32"/>
      <c r="S29" s="28"/>
      <c r="T29" s="6" t="str">
        <f t="shared" si="10"/>
        <v/>
      </c>
      <c r="U29" s="7" t="str">
        <f t="shared" si="10"/>
        <v/>
      </c>
      <c r="V29" s="8" t="str">
        <f t="shared" si="10"/>
        <v/>
      </c>
      <c r="W29" s="6" t="str">
        <f t="shared" si="11"/>
        <v/>
      </c>
      <c r="X29" s="7" t="str">
        <f t="shared" si="11"/>
        <v/>
      </c>
      <c r="Y29" s="7" t="str">
        <f t="shared" si="11"/>
        <v/>
      </c>
      <c r="Z29" s="9" t="str">
        <f t="shared" si="12"/>
        <v/>
      </c>
      <c r="AA29" s="28"/>
      <c r="AB29" s="28"/>
      <c r="AC29" s="28"/>
      <c r="AD29" s="51">
        <v>1</v>
      </c>
      <c r="AE29" s="52">
        <f t="shared" si="49"/>
        <v>0</v>
      </c>
      <c r="AF29" s="52">
        <f t="shared" si="13"/>
        <v>0</v>
      </c>
      <c r="AG29" s="52">
        <f t="shared" si="14"/>
        <v>0</v>
      </c>
      <c r="AH29" s="53">
        <f t="shared" si="15"/>
        <v>0</v>
      </c>
      <c r="AI29" s="51">
        <v>2</v>
      </c>
      <c r="AJ29" s="52">
        <f t="shared" si="50"/>
        <v>0</v>
      </c>
      <c r="AK29" s="52">
        <f t="shared" si="16"/>
        <v>0</v>
      </c>
      <c r="AL29" s="52">
        <f t="shared" si="17"/>
        <v>0</v>
      </c>
      <c r="AM29" s="53">
        <f t="shared" si="18"/>
        <v>0</v>
      </c>
      <c r="AN29" s="51">
        <v>3</v>
      </c>
      <c r="AO29" s="52">
        <f t="shared" si="53"/>
        <v>0</v>
      </c>
      <c r="AP29" s="52">
        <f t="shared" si="19"/>
        <v>0</v>
      </c>
      <c r="AQ29" s="52">
        <f t="shared" si="20"/>
        <v>0</v>
      </c>
      <c r="AR29" s="53">
        <f t="shared" si="21"/>
        <v>0</v>
      </c>
      <c r="AS29" s="51">
        <v>4</v>
      </c>
      <c r="AT29" s="52">
        <f t="shared" si="51"/>
        <v>0</v>
      </c>
      <c r="AU29" s="52">
        <f t="shared" si="22"/>
        <v>0</v>
      </c>
      <c r="AV29" s="52">
        <f t="shared" si="23"/>
        <v>0</v>
      </c>
      <c r="AW29" s="53">
        <f t="shared" si="24"/>
        <v>0</v>
      </c>
      <c r="AX29" s="51">
        <v>5</v>
      </c>
      <c r="AY29" s="52">
        <f t="shared" si="52"/>
        <v>0</v>
      </c>
      <c r="AZ29" s="52">
        <f t="shared" si="25"/>
        <v>0</v>
      </c>
      <c r="BA29" s="52">
        <f t="shared" si="26"/>
        <v>0</v>
      </c>
      <c r="BB29" s="53">
        <f t="shared" si="27"/>
        <v>0</v>
      </c>
      <c r="BC29" s="28"/>
      <c r="BD29" s="51">
        <v>1</v>
      </c>
      <c r="BE29" s="52">
        <f t="shared" si="28"/>
        <v>0</v>
      </c>
      <c r="BF29" s="52">
        <f t="shared" si="29"/>
        <v>0</v>
      </c>
      <c r="BG29" s="52">
        <f t="shared" si="30"/>
        <v>0</v>
      </c>
      <c r="BH29" s="53">
        <f t="shared" si="31"/>
        <v>0</v>
      </c>
      <c r="BI29" s="51">
        <v>2</v>
      </c>
      <c r="BJ29" s="52">
        <f t="shared" si="32"/>
        <v>0</v>
      </c>
      <c r="BK29" s="52">
        <f t="shared" si="33"/>
        <v>0</v>
      </c>
      <c r="BL29" s="52">
        <f t="shared" si="34"/>
        <v>0</v>
      </c>
      <c r="BM29" s="53">
        <f t="shared" si="35"/>
        <v>0</v>
      </c>
      <c r="BN29" s="51">
        <v>3</v>
      </c>
      <c r="BO29" s="52">
        <f t="shared" si="36"/>
        <v>0</v>
      </c>
      <c r="BP29" s="52">
        <f t="shared" si="37"/>
        <v>0</v>
      </c>
      <c r="BQ29" s="52">
        <f t="shared" si="38"/>
        <v>0</v>
      </c>
      <c r="BR29" s="53">
        <f t="shared" si="39"/>
        <v>0</v>
      </c>
      <c r="BS29" s="51">
        <v>4</v>
      </c>
      <c r="BT29" s="52">
        <f t="shared" si="40"/>
        <v>0</v>
      </c>
      <c r="BU29" s="52">
        <f t="shared" si="41"/>
        <v>0</v>
      </c>
      <c r="BV29" s="52">
        <f t="shared" si="42"/>
        <v>0</v>
      </c>
      <c r="BW29" s="53">
        <f t="shared" si="43"/>
        <v>0</v>
      </c>
      <c r="BX29" s="51">
        <v>5</v>
      </c>
      <c r="BY29" s="52">
        <f t="shared" si="44"/>
        <v>0</v>
      </c>
      <c r="BZ29" s="52">
        <f t="shared" si="45"/>
        <v>0</v>
      </c>
      <c r="CA29" s="52">
        <f t="shared" si="46"/>
        <v>0</v>
      </c>
      <c r="CB29" s="53">
        <f t="shared" si="47"/>
        <v>0</v>
      </c>
    </row>
    <row r="30" spans="1:80" ht="18" customHeight="1">
      <c r="A30" s="35">
        <f t="shared" si="48"/>
        <v>15</v>
      </c>
      <c r="B30" s="106"/>
      <c r="C30" s="131"/>
      <c r="D30" s="36" t="str">
        <f t="shared" si="4"/>
        <v/>
      </c>
      <c r="E30" s="27"/>
      <c r="F30" s="27"/>
      <c r="G30" s="32" t="str">
        <f t="shared" si="6"/>
        <v/>
      </c>
      <c r="H30" s="132" t="str">
        <f t="shared" si="7"/>
        <v/>
      </c>
      <c r="I30" s="131"/>
      <c r="J30" s="222" t="str">
        <f t="shared" si="5"/>
        <v/>
      </c>
      <c r="K30" s="222"/>
      <c r="L30" s="222"/>
      <c r="M30" s="27"/>
      <c r="N30" s="27"/>
      <c r="O30" s="32" t="str">
        <f t="shared" si="8"/>
        <v/>
      </c>
      <c r="P30" s="37" t="str">
        <f t="shared" si="9"/>
        <v/>
      </c>
      <c r="Q30" s="112"/>
      <c r="R30" s="32"/>
      <c r="S30" s="28"/>
      <c r="T30" s="6" t="str">
        <f t="shared" si="10"/>
        <v/>
      </c>
      <c r="U30" s="7" t="str">
        <f t="shared" si="10"/>
        <v/>
      </c>
      <c r="V30" s="8" t="str">
        <f t="shared" si="10"/>
        <v/>
      </c>
      <c r="W30" s="6" t="str">
        <f t="shared" si="11"/>
        <v/>
      </c>
      <c r="X30" s="7" t="str">
        <f t="shared" si="11"/>
        <v/>
      </c>
      <c r="Y30" s="7" t="str">
        <f t="shared" si="11"/>
        <v/>
      </c>
      <c r="Z30" s="9" t="str">
        <f t="shared" si="12"/>
        <v/>
      </c>
      <c r="AA30" s="28"/>
      <c r="AB30" s="28"/>
      <c r="AC30" s="28"/>
      <c r="AD30" s="51">
        <v>1</v>
      </c>
      <c r="AE30" s="52">
        <f t="shared" si="49"/>
        <v>0</v>
      </c>
      <c r="AF30" s="52">
        <f t="shared" si="13"/>
        <v>0</v>
      </c>
      <c r="AG30" s="52">
        <f t="shared" si="14"/>
        <v>0</v>
      </c>
      <c r="AH30" s="53">
        <f t="shared" si="15"/>
        <v>0</v>
      </c>
      <c r="AI30" s="51">
        <v>2</v>
      </c>
      <c r="AJ30" s="52">
        <f t="shared" si="50"/>
        <v>0</v>
      </c>
      <c r="AK30" s="52">
        <f t="shared" si="16"/>
        <v>0</v>
      </c>
      <c r="AL30" s="52">
        <f t="shared" si="17"/>
        <v>0</v>
      </c>
      <c r="AM30" s="53">
        <f t="shared" si="18"/>
        <v>0</v>
      </c>
      <c r="AN30" s="51">
        <v>3</v>
      </c>
      <c r="AO30" s="52">
        <f t="shared" si="53"/>
        <v>0</v>
      </c>
      <c r="AP30" s="52">
        <f t="shared" si="19"/>
        <v>0</v>
      </c>
      <c r="AQ30" s="52">
        <f t="shared" si="20"/>
        <v>0</v>
      </c>
      <c r="AR30" s="53">
        <f t="shared" si="21"/>
        <v>0</v>
      </c>
      <c r="AS30" s="51">
        <v>4</v>
      </c>
      <c r="AT30" s="52">
        <f t="shared" si="51"/>
        <v>0</v>
      </c>
      <c r="AU30" s="52">
        <f t="shared" si="22"/>
        <v>0</v>
      </c>
      <c r="AV30" s="52">
        <f t="shared" si="23"/>
        <v>0</v>
      </c>
      <c r="AW30" s="53">
        <f t="shared" si="24"/>
        <v>0</v>
      </c>
      <c r="AX30" s="51">
        <v>5</v>
      </c>
      <c r="AY30" s="52">
        <f t="shared" si="52"/>
        <v>0</v>
      </c>
      <c r="AZ30" s="52">
        <f t="shared" si="25"/>
        <v>0</v>
      </c>
      <c r="BA30" s="52">
        <f t="shared" si="26"/>
        <v>0</v>
      </c>
      <c r="BB30" s="53">
        <f t="shared" si="27"/>
        <v>0</v>
      </c>
      <c r="BC30" s="28"/>
      <c r="BD30" s="51">
        <v>1</v>
      </c>
      <c r="BE30" s="52">
        <f t="shared" si="28"/>
        <v>0</v>
      </c>
      <c r="BF30" s="52">
        <f t="shared" si="29"/>
        <v>0</v>
      </c>
      <c r="BG30" s="52">
        <f t="shared" si="30"/>
        <v>0</v>
      </c>
      <c r="BH30" s="53">
        <f t="shared" si="31"/>
        <v>0</v>
      </c>
      <c r="BI30" s="51">
        <v>2</v>
      </c>
      <c r="BJ30" s="52">
        <f t="shared" si="32"/>
        <v>0</v>
      </c>
      <c r="BK30" s="52">
        <f t="shared" si="33"/>
        <v>0</v>
      </c>
      <c r="BL30" s="52">
        <f t="shared" si="34"/>
        <v>0</v>
      </c>
      <c r="BM30" s="53">
        <f t="shared" si="35"/>
        <v>0</v>
      </c>
      <c r="BN30" s="51">
        <v>3</v>
      </c>
      <c r="BO30" s="52">
        <f t="shared" si="36"/>
        <v>0</v>
      </c>
      <c r="BP30" s="52">
        <f t="shared" si="37"/>
        <v>0</v>
      </c>
      <c r="BQ30" s="52">
        <f t="shared" si="38"/>
        <v>0</v>
      </c>
      <c r="BR30" s="53">
        <f t="shared" si="39"/>
        <v>0</v>
      </c>
      <c r="BS30" s="51">
        <v>4</v>
      </c>
      <c r="BT30" s="52">
        <f t="shared" si="40"/>
        <v>0</v>
      </c>
      <c r="BU30" s="52">
        <f t="shared" si="41"/>
        <v>0</v>
      </c>
      <c r="BV30" s="52">
        <f t="shared" si="42"/>
        <v>0</v>
      </c>
      <c r="BW30" s="53">
        <f t="shared" si="43"/>
        <v>0</v>
      </c>
      <c r="BX30" s="51">
        <v>5</v>
      </c>
      <c r="BY30" s="52">
        <f t="shared" si="44"/>
        <v>0</v>
      </c>
      <c r="BZ30" s="52">
        <f t="shared" si="45"/>
        <v>0</v>
      </c>
      <c r="CA30" s="52">
        <f t="shared" si="46"/>
        <v>0</v>
      </c>
      <c r="CB30" s="53">
        <f t="shared" si="47"/>
        <v>0</v>
      </c>
    </row>
    <row r="31" spans="1:80" ht="18" customHeight="1">
      <c r="A31" s="35">
        <f t="shared" si="48"/>
        <v>16</v>
      </c>
      <c r="B31" s="106"/>
      <c r="C31" s="131"/>
      <c r="D31" s="36" t="str">
        <f t="shared" si="4"/>
        <v/>
      </c>
      <c r="E31" s="27"/>
      <c r="F31" s="27"/>
      <c r="G31" s="32" t="str">
        <f t="shared" si="6"/>
        <v/>
      </c>
      <c r="H31" s="132" t="str">
        <f t="shared" si="7"/>
        <v/>
      </c>
      <c r="I31" s="131"/>
      <c r="J31" s="222" t="str">
        <f t="shared" si="5"/>
        <v/>
      </c>
      <c r="K31" s="222"/>
      <c r="L31" s="222"/>
      <c r="M31" s="27"/>
      <c r="N31" s="27"/>
      <c r="O31" s="32" t="str">
        <f t="shared" si="8"/>
        <v/>
      </c>
      <c r="P31" s="37" t="str">
        <f t="shared" si="9"/>
        <v/>
      </c>
      <c r="Q31" s="112"/>
      <c r="R31" s="32"/>
      <c r="S31" s="28"/>
      <c r="T31" s="6" t="str">
        <f t="shared" si="10"/>
        <v/>
      </c>
      <c r="U31" s="7" t="str">
        <f t="shared" si="10"/>
        <v/>
      </c>
      <c r="V31" s="8" t="str">
        <f t="shared" si="10"/>
        <v/>
      </c>
      <c r="W31" s="6" t="str">
        <f t="shared" si="11"/>
        <v/>
      </c>
      <c r="X31" s="7" t="str">
        <f t="shared" si="11"/>
        <v/>
      </c>
      <c r="Y31" s="7" t="str">
        <f t="shared" si="11"/>
        <v/>
      </c>
      <c r="Z31" s="9" t="str">
        <f t="shared" si="12"/>
        <v/>
      </c>
      <c r="AA31" s="28"/>
      <c r="AB31" s="28"/>
      <c r="AC31" s="28"/>
      <c r="AD31" s="51">
        <v>1</v>
      </c>
      <c r="AE31" s="52">
        <f t="shared" si="49"/>
        <v>0</v>
      </c>
      <c r="AF31" s="52">
        <f t="shared" si="13"/>
        <v>0</v>
      </c>
      <c r="AG31" s="52">
        <f t="shared" si="14"/>
        <v>0</v>
      </c>
      <c r="AH31" s="53">
        <f t="shared" si="15"/>
        <v>0</v>
      </c>
      <c r="AI31" s="51">
        <v>2</v>
      </c>
      <c r="AJ31" s="52">
        <f t="shared" si="50"/>
        <v>0</v>
      </c>
      <c r="AK31" s="52">
        <f t="shared" si="16"/>
        <v>0</v>
      </c>
      <c r="AL31" s="52">
        <f t="shared" si="17"/>
        <v>0</v>
      </c>
      <c r="AM31" s="53">
        <f t="shared" si="18"/>
        <v>0</v>
      </c>
      <c r="AN31" s="51">
        <v>3</v>
      </c>
      <c r="AO31" s="52">
        <f t="shared" si="53"/>
        <v>0</v>
      </c>
      <c r="AP31" s="52">
        <f t="shared" si="19"/>
        <v>0</v>
      </c>
      <c r="AQ31" s="52">
        <f t="shared" si="20"/>
        <v>0</v>
      </c>
      <c r="AR31" s="53">
        <f t="shared" si="21"/>
        <v>0</v>
      </c>
      <c r="AS31" s="51">
        <v>4</v>
      </c>
      <c r="AT31" s="52">
        <f t="shared" si="51"/>
        <v>0</v>
      </c>
      <c r="AU31" s="52">
        <f t="shared" si="22"/>
        <v>0</v>
      </c>
      <c r="AV31" s="52">
        <f t="shared" si="23"/>
        <v>0</v>
      </c>
      <c r="AW31" s="53">
        <f t="shared" si="24"/>
        <v>0</v>
      </c>
      <c r="AX31" s="51">
        <v>5</v>
      </c>
      <c r="AY31" s="52">
        <f t="shared" si="52"/>
        <v>0</v>
      </c>
      <c r="AZ31" s="52">
        <f t="shared" si="25"/>
        <v>0</v>
      </c>
      <c r="BA31" s="52">
        <f t="shared" si="26"/>
        <v>0</v>
      </c>
      <c r="BB31" s="53">
        <f t="shared" si="27"/>
        <v>0</v>
      </c>
      <c r="BC31" s="28"/>
      <c r="BD31" s="51">
        <v>1</v>
      </c>
      <c r="BE31" s="52">
        <f t="shared" si="28"/>
        <v>0</v>
      </c>
      <c r="BF31" s="52">
        <f t="shared" si="29"/>
        <v>0</v>
      </c>
      <c r="BG31" s="52">
        <f t="shared" si="30"/>
        <v>0</v>
      </c>
      <c r="BH31" s="53">
        <f t="shared" si="31"/>
        <v>0</v>
      </c>
      <c r="BI31" s="51">
        <v>2</v>
      </c>
      <c r="BJ31" s="52">
        <f t="shared" si="32"/>
        <v>0</v>
      </c>
      <c r="BK31" s="52">
        <f t="shared" si="33"/>
        <v>0</v>
      </c>
      <c r="BL31" s="52">
        <f t="shared" si="34"/>
        <v>0</v>
      </c>
      <c r="BM31" s="53">
        <f t="shared" si="35"/>
        <v>0</v>
      </c>
      <c r="BN31" s="51">
        <v>3</v>
      </c>
      <c r="BO31" s="52">
        <f t="shared" si="36"/>
        <v>0</v>
      </c>
      <c r="BP31" s="52">
        <f t="shared" si="37"/>
        <v>0</v>
      </c>
      <c r="BQ31" s="52">
        <f t="shared" si="38"/>
        <v>0</v>
      </c>
      <c r="BR31" s="53">
        <f t="shared" si="39"/>
        <v>0</v>
      </c>
      <c r="BS31" s="51">
        <v>4</v>
      </c>
      <c r="BT31" s="52">
        <f t="shared" si="40"/>
        <v>0</v>
      </c>
      <c r="BU31" s="52">
        <f t="shared" si="41"/>
        <v>0</v>
      </c>
      <c r="BV31" s="52">
        <f t="shared" si="42"/>
        <v>0</v>
      </c>
      <c r="BW31" s="53">
        <f t="shared" si="43"/>
        <v>0</v>
      </c>
      <c r="BX31" s="51">
        <v>5</v>
      </c>
      <c r="BY31" s="52">
        <f t="shared" si="44"/>
        <v>0</v>
      </c>
      <c r="BZ31" s="52">
        <f t="shared" si="45"/>
        <v>0</v>
      </c>
      <c r="CA31" s="52">
        <f t="shared" si="46"/>
        <v>0</v>
      </c>
      <c r="CB31" s="53">
        <f t="shared" si="47"/>
        <v>0</v>
      </c>
    </row>
    <row r="32" spans="1:80" ht="18" customHeight="1">
      <c r="A32" s="35">
        <f t="shared" si="48"/>
        <v>17</v>
      </c>
      <c r="B32" s="106"/>
      <c r="C32" s="131"/>
      <c r="D32" s="36" t="str">
        <f t="shared" si="4"/>
        <v/>
      </c>
      <c r="E32" s="27"/>
      <c r="F32" s="27"/>
      <c r="G32" s="32" t="str">
        <f>IF(E32&gt;0,E32+F32,"")</f>
        <v/>
      </c>
      <c r="H32" s="132" t="str">
        <f t="shared" si="7"/>
        <v/>
      </c>
      <c r="I32" s="131"/>
      <c r="J32" s="222" t="str">
        <f t="shared" si="5"/>
        <v/>
      </c>
      <c r="K32" s="222"/>
      <c r="L32" s="222"/>
      <c r="M32" s="27"/>
      <c r="N32" s="27"/>
      <c r="O32" s="32" t="str">
        <f t="shared" si="8"/>
        <v/>
      </c>
      <c r="P32" s="37" t="str">
        <f t="shared" si="9"/>
        <v/>
      </c>
      <c r="Q32" s="112"/>
      <c r="R32" s="32"/>
      <c r="S32" s="28"/>
      <c r="T32" s="6" t="str">
        <f t="shared" si="10"/>
        <v/>
      </c>
      <c r="U32" s="7" t="str">
        <f t="shared" si="10"/>
        <v/>
      </c>
      <c r="V32" s="8" t="str">
        <f t="shared" si="10"/>
        <v/>
      </c>
      <c r="W32" s="6" t="str">
        <f t="shared" si="11"/>
        <v/>
      </c>
      <c r="X32" s="7" t="str">
        <f t="shared" si="11"/>
        <v/>
      </c>
      <c r="Y32" s="7" t="str">
        <f t="shared" si="11"/>
        <v/>
      </c>
      <c r="Z32" s="9" t="str">
        <f t="shared" si="12"/>
        <v/>
      </c>
      <c r="AA32" s="28"/>
      <c r="AB32" s="28"/>
      <c r="AC32" s="28"/>
      <c r="AD32" s="51">
        <v>1</v>
      </c>
      <c r="AE32" s="52">
        <f t="shared" si="49"/>
        <v>0</v>
      </c>
      <c r="AF32" s="52">
        <f t="shared" si="13"/>
        <v>0</v>
      </c>
      <c r="AG32" s="52">
        <f t="shared" si="14"/>
        <v>0</v>
      </c>
      <c r="AH32" s="53">
        <f t="shared" si="15"/>
        <v>0</v>
      </c>
      <c r="AI32" s="51">
        <v>2</v>
      </c>
      <c r="AJ32" s="52">
        <f t="shared" si="50"/>
        <v>0</v>
      </c>
      <c r="AK32" s="52">
        <f t="shared" si="16"/>
        <v>0</v>
      </c>
      <c r="AL32" s="52">
        <f t="shared" si="17"/>
        <v>0</v>
      </c>
      <c r="AM32" s="53">
        <f t="shared" si="18"/>
        <v>0</v>
      </c>
      <c r="AN32" s="51">
        <v>3</v>
      </c>
      <c r="AO32" s="52">
        <f t="shared" si="53"/>
        <v>0</v>
      </c>
      <c r="AP32" s="52">
        <f t="shared" si="19"/>
        <v>0</v>
      </c>
      <c r="AQ32" s="52">
        <f t="shared" si="20"/>
        <v>0</v>
      </c>
      <c r="AR32" s="53">
        <f t="shared" si="21"/>
        <v>0</v>
      </c>
      <c r="AS32" s="51">
        <v>4</v>
      </c>
      <c r="AT32" s="52">
        <f t="shared" si="51"/>
        <v>0</v>
      </c>
      <c r="AU32" s="52">
        <f t="shared" si="22"/>
        <v>0</v>
      </c>
      <c r="AV32" s="52">
        <f t="shared" si="23"/>
        <v>0</v>
      </c>
      <c r="AW32" s="53">
        <f t="shared" si="24"/>
        <v>0</v>
      </c>
      <c r="AX32" s="51">
        <v>5</v>
      </c>
      <c r="AY32" s="52">
        <f t="shared" si="52"/>
        <v>0</v>
      </c>
      <c r="AZ32" s="52">
        <f t="shared" si="25"/>
        <v>0</v>
      </c>
      <c r="BA32" s="52">
        <f t="shared" si="26"/>
        <v>0</v>
      </c>
      <c r="BB32" s="53">
        <f t="shared" si="27"/>
        <v>0</v>
      </c>
      <c r="BC32" s="28"/>
      <c r="BD32" s="51">
        <v>1</v>
      </c>
      <c r="BE32" s="52">
        <f t="shared" si="28"/>
        <v>0</v>
      </c>
      <c r="BF32" s="52">
        <f t="shared" si="29"/>
        <v>0</v>
      </c>
      <c r="BG32" s="52">
        <f t="shared" si="30"/>
        <v>0</v>
      </c>
      <c r="BH32" s="53">
        <f t="shared" si="31"/>
        <v>0</v>
      </c>
      <c r="BI32" s="51">
        <v>2</v>
      </c>
      <c r="BJ32" s="52">
        <f t="shared" si="32"/>
        <v>0</v>
      </c>
      <c r="BK32" s="52">
        <f t="shared" si="33"/>
        <v>0</v>
      </c>
      <c r="BL32" s="52">
        <f t="shared" si="34"/>
        <v>0</v>
      </c>
      <c r="BM32" s="53">
        <f t="shared" si="35"/>
        <v>0</v>
      </c>
      <c r="BN32" s="51">
        <v>3</v>
      </c>
      <c r="BO32" s="52">
        <f t="shared" si="36"/>
        <v>0</v>
      </c>
      <c r="BP32" s="52">
        <f t="shared" si="37"/>
        <v>0</v>
      </c>
      <c r="BQ32" s="52">
        <f t="shared" si="38"/>
        <v>0</v>
      </c>
      <c r="BR32" s="53">
        <f t="shared" si="39"/>
        <v>0</v>
      </c>
      <c r="BS32" s="51">
        <v>4</v>
      </c>
      <c r="BT32" s="52">
        <f t="shared" si="40"/>
        <v>0</v>
      </c>
      <c r="BU32" s="52">
        <f t="shared" si="41"/>
        <v>0</v>
      </c>
      <c r="BV32" s="52">
        <f t="shared" si="42"/>
        <v>0</v>
      </c>
      <c r="BW32" s="53">
        <f t="shared" si="43"/>
        <v>0</v>
      </c>
      <c r="BX32" s="51">
        <v>5</v>
      </c>
      <c r="BY32" s="52">
        <f t="shared" si="44"/>
        <v>0</v>
      </c>
      <c r="BZ32" s="52">
        <f t="shared" si="45"/>
        <v>0</v>
      </c>
      <c r="CA32" s="52">
        <f t="shared" si="46"/>
        <v>0</v>
      </c>
      <c r="CB32" s="53">
        <f t="shared" si="47"/>
        <v>0</v>
      </c>
    </row>
    <row r="33" spans="1:80" ht="18" customHeight="1">
      <c r="A33" s="35">
        <f t="shared" si="48"/>
        <v>18</v>
      </c>
      <c r="B33" s="106"/>
      <c r="C33" s="131"/>
      <c r="D33" s="36" t="str">
        <f t="shared" si="4"/>
        <v/>
      </c>
      <c r="E33" s="27"/>
      <c r="F33" s="27"/>
      <c r="G33" s="32" t="str">
        <f t="shared" ref="G33:G42" si="54">IF(E33&gt;0,E33+F33,"")</f>
        <v/>
      </c>
      <c r="H33" s="132" t="str">
        <f t="shared" si="7"/>
        <v/>
      </c>
      <c r="I33" s="131"/>
      <c r="J33" s="222" t="str">
        <f t="shared" si="5"/>
        <v/>
      </c>
      <c r="K33" s="222"/>
      <c r="L33" s="222"/>
      <c r="M33" s="27"/>
      <c r="N33" s="27"/>
      <c r="O33" s="32" t="str">
        <f t="shared" si="8"/>
        <v/>
      </c>
      <c r="P33" s="37" t="str">
        <f t="shared" si="9"/>
        <v/>
      </c>
      <c r="Q33" s="112"/>
      <c r="R33" s="32"/>
      <c r="S33" s="28"/>
      <c r="T33" s="6" t="str">
        <f t="shared" si="10"/>
        <v/>
      </c>
      <c r="U33" s="7" t="str">
        <f t="shared" si="10"/>
        <v/>
      </c>
      <c r="V33" s="8" t="str">
        <f t="shared" si="10"/>
        <v/>
      </c>
      <c r="W33" s="6" t="str">
        <f t="shared" si="11"/>
        <v/>
      </c>
      <c r="X33" s="7" t="str">
        <f t="shared" si="11"/>
        <v/>
      </c>
      <c r="Y33" s="7" t="str">
        <f t="shared" si="11"/>
        <v/>
      </c>
      <c r="Z33" s="9" t="str">
        <f t="shared" si="12"/>
        <v/>
      </c>
      <c r="AA33" s="28"/>
      <c r="AB33" s="28"/>
      <c r="AC33" s="28"/>
      <c r="AD33" s="51">
        <v>1</v>
      </c>
      <c r="AE33" s="52">
        <f t="shared" si="49"/>
        <v>0</v>
      </c>
      <c r="AF33" s="52">
        <f t="shared" si="13"/>
        <v>0</v>
      </c>
      <c r="AG33" s="52">
        <f t="shared" si="14"/>
        <v>0</v>
      </c>
      <c r="AH33" s="53">
        <f t="shared" si="15"/>
        <v>0</v>
      </c>
      <c r="AI33" s="51">
        <v>2</v>
      </c>
      <c r="AJ33" s="52">
        <f t="shared" si="50"/>
        <v>0</v>
      </c>
      <c r="AK33" s="52">
        <f t="shared" si="16"/>
        <v>0</v>
      </c>
      <c r="AL33" s="52">
        <f t="shared" si="17"/>
        <v>0</v>
      </c>
      <c r="AM33" s="53">
        <f t="shared" si="18"/>
        <v>0</v>
      </c>
      <c r="AN33" s="51">
        <v>3</v>
      </c>
      <c r="AO33" s="52">
        <f t="shared" si="53"/>
        <v>0</v>
      </c>
      <c r="AP33" s="52">
        <f t="shared" si="19"/>
        <v>0</v>
      </c>
      <c r="AQ33" s="52">
        <f t="shared" si="20"/>
        <v>0</v>
      </c>
      <c r="AR33" s="53">
        <f t="shared" si="21"/>
        <v>0</v>
      </c>
      <c r="AS33" s="51">
        <v>4</v>
      </c>
      <c r="AT33" s="52">
        <f t="shared" si="51"/>
        <v>0</v>
      </c>
      <c r="AU33" s="52">
        <f t="shared" si="22"/>
        <v>0</v>
      </c>
      <c r="AV33" s="52">
        <f t="shared" si="23"/>
        <v>0</v>
      </c>
      <c r="AW33" s="53">
        <f t="shared" si="24"/>
        <v>0</v>
      </c>
      <c r="AX33" s="51">
        <v>5</v>
      </c>
      <c r="AY33" s="52">
        <f t="shared" si="52"/>
        <v>0</v>
      </c>
      <c r="AZ33" s="52">
        <f t="shared" si="25"/>
        <v>0</v>
      </c>
      <c r="BA33" s="52">
        <f t="shared" si="26"/>
        <v>0</v>
      </c>
      <c r="BB33" s="53">
        <f t="shared" si="27"/>
        <v>0</v>
      </c>
      <c r="BC33" s="28"/>
      <c r="BD33" s="51">
        <v>1</v>
      </c>
      <c r="BE33" s="52">
        <f t="shared" si="28"/>
        <v>0</v>
      </c>
      <c r="BF33" s="52">
        <f t="shared" si="29"/>
        <v>0</v>
      </c>
      <c r="BG33" s="52">
        <f t="shared" si="30"/>
        <v>0</v>
      </c>
      <c r="BH33" s="53">
        <f t="shared" si="31"/>
        <v>0</v>
      </c>
      <c r="BI33" s="51">
        <v>2</v>
      </c>
      <c r="BJ33" s="52">
        <f t="shared" si="32"/>
        <v>0</v>
      </c>
      <c r="BK33" s="52">
        <f t="shared" si="33"/>
        <v>0</v>
      </c>
      <c r="BL33" s="52">
        <f t="shared" si="34"/>
        <v>0</v>
      </c>
      <c r="BM33" s="53">
        <f t="shared" si="35"/>
        <v>0</v>
      </c>
      <c r="BN33" s="51">
        <v>3</v>
      </c>
      <c r="BO33" s="52">
        <f t="shared" si="36"/>
        <v>0</v>
      </c>
      <c r="BP33" s="52">
        <f t="shared" si="37"/>
        <v>0</v>
      </c>
      <c r="BQ33" s="52">
        <f t="shared" si="38"/>
        <v>0</v>
      </c>
      <c r="BR33" s="53">
        <f t="shared" si="39"/>
        <v>0</v>
      </c>
      <c r="BS33" s="51">
        <v>4</v>
      </c>
      <c r="BT33" s="52">
        <f t="shared" si="40"/>
        <v>0</v>
      </c>
      <c r="BU33" s="52">
        <f t="shared" si="41"/>
        <v>0</v>
      </c>
      <c r="BV33" s="52">
        <f t="shared" si="42"/>
        <v>0</v>
      </c>
      <c r="BW33" s="53">
        <f t="shared" si="43"/>
        <v>0</v>
      </c>
      <c r="BX33" s="51">
        <v>5</v>
      </c>
      <c r="BY33" s="52">
        <f t="shared" si="44"/>
        <v>0</v>
      </c>
      <c r="BZ33" s="52">
        <f t="shared" si="45"/>
        <v>0</v>
      </c>
      <c r="CA33" s="52">
        <f t="shared" si="46"/>
        <v>0</v>
      </c>
      <c r="CB33" s="53">
        <f t="shared" si="47"/>
        <v>0</v>
      </c>
    </row>
    <row r="34" spans="1:80" ht="18" customHeight="1">
      <c r="A34" s="35">
        <f t="shared" si="48"/>
        <v>19</v>
      </c>
      <c r="B34" s="106"/>
      <c r="C34" s="131"/>
      <c r="D34" s="36" t="str">
        <f t="shared" si="4"/>
        <v/>
      </c>
      <c r="E34" s="27"/>
      <c r="F34" s="27"/>
      <c r="G34" s="32" t="str">
        <f t="shared" si="54"/>
        <v/>
      </c>
      <c r="H34" s="132" t="str">
        <f t="shared" si="7"/>
        <v/>
      </c>
      <c r="I34" s="131"/>
      <c r="J34" s="222" t="str">
        <f t="shared" si="5"/>
        <v/>
      </c>
      <c r="K34" s="222"/>
      <c r="L34" s="222"/>
      <c r="M34" s="27"/>
      <c r="N34" s="27"/>
      <c r="O34" s="32" t="str">
        <f t="shared" si="8"/>
        <v/>
      </c>
      <c r="P34" s="37" t="str">
        <f t="shared" si="9"/>
        <v/>
      </c>
      <c r="Q34" s="112"/>
      <c r="R34" s="32"/>
      <c r="S34" s="28"/>
      <c r="T34" s="6" t="str">
        <f t="shared" si="10"/>
        <v/>
      </c>
      <c r="U34" s="7" t="str">
        <f t="shared" si="10"/>
        <v/>
      </c>
      <c r="V34" s="8" t="str">
        <f t="shared" si="10"/>
        <v/>
      </c>
      <c r="W34" s="6" t="str">
        <f t="shared" si="11"/>
        <v/>
      </c>
      <c r="X34" s="7" t="str">
        <f t="shared" si="11"/>
        <v/>
      </c>
      <c r="Y34" s="7" t="str">
        <f t="shared" si="11"/>
        <v/>
      </c>
      <c r="Z34" s="9" t="str">
        <f t="shared" si="12"/>
        <v/>
      </c>
      <c r="AA34" s="28"/>
      <c r="AB34" s="28"/>
      <c r="AC34" s="28"/>
      <c r="AD34" s="51">
        <v>1</v>
      </c>
      <c r="AE34" s="52">
        <f t="shared" si="49"/>
        <v>0</v>
      </c>
      <c r="AF34" s="52">
        <f t="shared" si="13"/>
        <v>0</v>
      </c>
      <c r="AG34" s="52">
        <f t="shared" si="14"/>
        <v>0</v>
      </c>
      <c r="AH34" s="53">
        <f t="shared" si="15"/>
        <v>0</v>
      </c>
      <c r="AI34" s="51">
        <v>2</v>
      </c>
      <c r="AJ34" s="52">
        <f t="shared" si="50"/>
        <v>0</v>
      </c>
      <c r="AK34" s="52">
        <f t="shared" si="16"/>
        <v>0</v>
      </c>
      <c r="AL34" s="52">
        <f t="shared" si="17"/>
        <v>0</v>
      </c>
      <c r="AM34" s="53">
        <f t="shared" si="18"/>
        <v>0</v>
      </c>
      <c r="AN34" s="51">
        <v>3</v>
      </c>
      <c r="AO34" s="52">
        <f t="shared" si="53"/>
        <v>0</v>
      </c>
      <c r="AP34" s="52">
        <f t="shared" si="19"/>
        <v>0</v>
      </c>
      <c r="AQ34" s="52">
        <f t="shared" si="20"/>
        <v>0</v>
      </c>
      <c r="AR34" s="53">
        <f t="shared" si="21"/>
        <v>0</v>
      </c>
      <c r="AS34" s="51">
        <v>4</v>
      </c>
      <c r="AT34" s="52">
        <f t="shared" si="51"/>
        <v>0</v>
      </c>
      <c r="AU34" s="52">
        <f t="shared" si="22"/>
        <v>0</v>
      </c>
      <c r="AV34" s="52">
        <f t="shared" si="23"/>
        <v>0</v>
      </c>
      <c r="AW34" s="53">
        <f t="shared" si="24"/>
        <v>0</v>
      </c>
      <c r="AX34" s="51">
        <v>5</v>
      </c>
      <c r="AY34" s="52">
        <f t="shared" si="52"/>
        <v>0</v>
      </c>
      <c r="AZ34" s="52">
        <f t="shared" si="25"/>
        <v>0</v>
      </c>
      <c r="BA34" s="52">
        <f t="shared" si="26"/>
        <v>0</v>
      </c>
      <c r="BB34" s="53">
        <f t="shared" si="27"/>
        <v>0</v>
      </c>
      <c r="BC34" s="28"/>
      <c r="BD34" s="51">
        <v>1</v>
      </c>
      <c r="BE34" s="52">
        <f t="shared" si="28"/>
        <v>0</v>
      </c>
      <c r="BF34" s="52">
        <f t="shared" si="29"/>
        <v>0</v>
      </c>
      <c r="BG34" s="52">
        <f t="shared" si="30"/>
        <v>0</v>
      </c>
      <c r="BH34" s="53">
        <f t="shared" si="31"/>
        <v>0</v>
      </c>
      <c r="BI34" s="51">
        <v>2</v>
      </c>
      <c r="BJ34" s="52">
        <f t="shared" si="32"/>
        <v>0</v>
      </c>
      <c r="BK34" s="52">
        <f t="shared" si="33"/>
        <v>0</v>
      </c>
      <c r="BL34" s="52">
        <f t="shared" si="34"/>
        <v>0</v>
      </c>
      <c r="BM34" s="53">
        <f t="shared" si="35"/>
        <v>0</v>
      </c>
      <c r="BN34" s="51">
        <v>3</v>
      </c>
      <c r="BO34" s="52">
        <f t="shared" si="36"/>
        <v>0</v>
      </c>
      <c r="BP34" s="52">
        <f t="shared" si="37"/>
        <v>0</v>
      </c>
      <c r="BQ34" s="52">
        <f t="shared" si="38"/>
        <v>0</v>
      </c>
      <c r="BR34" s="53">
        <f t="shared" si="39"/>
        <v>0</v>
      </c>
      <c r="BS34" s="51">
        <v>4</v>
      </c>
      <c r="BT34" s="52">
        <f t="shared" si="40"/>
        <v>0</v>
      </c>
      <c r="BU34" s="52">
        <f t="shared" si="41"/>
        <v>0</v>
      </c>
      <c r="BV34" s="52">
        <f t="shared" si="42"/>
        <v>0</v>
      </c>
      <c r="BW34" s="53">
        <f t="shared" si="43"/>
        <v>0</v>
      </c>
      <c r="BX34" s="51">
        <v>5</v>
      </c>
      <c r="BY34" s="52">
        <f t="shared" si="44"/>
        <v>0</v>
      </c>
      <c r="BZ34" s="52">
        <f t="shared" si="45"/>
        <v>0</v>
      </c>
      <c r="CA34" s="52">
        <f t="shared" si="46"/>
        <v>0</v>
      </c>
      <c r="CB34" s="53">
        <f t="shared" si="47"/>
        <v>0</v>
      </c>
    </row>
    <row r="35" spans="1:80" ht="16.2" thickBot="1">
      <c r="A35" s="35">
        <f t="shared" si="48"/>
        <v>20</v>
      </c>
      <c r="B35" s="106"/>
      <c r="C35" s="133"/>
      <c r="D35" s="134" t="str">
        <f t="shared" si="4"/>
        <v/>
      </c>
      <c r="E35" s="135"/>
      <c r="F35" s="135"/>
      <c r="G35" s="136" t="str">
        <f t="shared" si="54"/>
        <v/>
      </c>
      <c r="H35" s="137" t="str">
        <f t="shared" si="7"/>
        <v/>
      </c>
      <c r="I35" s="133"/>
      <c r="J35" s="223" t="str">
        <f t="shared" si="5"/>
        <v/>
      </c>
      <c r="K35" s="223"/>
      <c r="L35" s="223"/>
      <c r="M35" s="135"/>
      <c r="N35" s="135"/>
      <c r="O35" s="136" t="str">
        <f t="shared" si="8"/>
        <v/>
      </c>
      <c r="P35" s="140" t="str">
        <f t="shared" si="9"/>
        <v/>
      </c>
      <c r="Q35" s="117"/>
      <c r="R35" s="32"/>
      <c r="S35" s="28"/>
      <c r="T35" s="153" t="str">
        <f t="shared" si="10"/>
        <v/>
      </c>
      <c r="U35" s="154" t="str">
        <f t="shared" si="10"/>
        <v/>
      </c>
      <c r="V35" s="155" t="str">
        <f t="shared" si="10"/>
        <v/>
      </c>
      <c r="W35" s="153" t="str">
        <f t="shared" si="11"/>
        <v/>
      </c>
      <c r="X35" s="154" t="str">
        <f t="shared" si="11"/>
        <v/>
      </c>
      <c r="Y35" s="154" t="str">
        <f t="shared" si="11"/>
        <v/>
      </c>
      <c r="Z35" s="156" t="str">
        <f t="shared" si="12"/>
        <v/>
      </c>
      <c r="AA35" s="28"/>
      <c r="AB35" s="28"/>
      <c r="AC35" s="28"/>
      <c r="AD35" s="51">
        <v>1</v>
      </c>
      <c r="AE35" s="52">
        <f t="shared" si="49"/>
        <v>0</v>
      </c>
      <c r="AF35" s="52">
        <f t="shared" si="13"/>
        <v>0</v>
      </c>
      <c r="AG35" s="52">
        <f t="shared" si="14"/>
        <v>0</v>
      </c>
      <c r="AH35" s="53">
        <f t="shared" si="15"/>
        <v>0</v>
      </c>
      <c r="AI35" s="51">
        <v>2</v>
      </c>
      <c r="AJ35" s="52">
        <f t="shared" si="50"/>
        <v>0</v>
      </c>
      <c r="AK35" s="52">
        <f t="shared" si="16"/>
        <v>0</v>
      </c>
      <c r="AL35" s="52">
        <f t="shared" si="17"/>
        <v>0</v>
      </c>
      <c r="AM35" s="53">
        <f t="shared" si="18"/>
        <v>0</v>
      </c>
      <c r="AN35" s="51">
        <v>3</v>
      </c>
      <c r="AO35" s="52">
        <f t="shared" si="53"/>
        <v>0</v>
      </c>
      <c r="AP35" s="52">
        <f t="shared" si="19"/>
        <v>0</v>
      </c>
      <c r="AQ35" s="52">
        <f t="shared" si="20"/>
        <v>0</v>
      </c>
      <c r="AR35" s="53">
        <f t="shared" si="21"/>
        <v>0</v>
      </c>
      <c r="AS35" s="51">
        <v>4</v>
      </c>
      <c r="AT35" s="52">
        <f t="shared" si="51"/>
        <v>0</v>
      </c>
      <c r="AU35" s="52">
        <f t="shared" si="22"/>
        <v>0</v>
      </c>
      <c r="AV35" s="52">
        <f t="shared" si="23"/>
        <v>0</v>
      </c>
      <c r="AW35" s="53">
        <f t="shared" si="24"/>
        <v>0</v>
      </c>
      <c r="AX35" s="51">
        <v>5</v>
      </c>
      <c r="AY35" s="52">
        <f t="shared" si="52"/>
        <v>0</v>
      </c>
      <c r="AZ35" s="52">
        <f t="shared" si="25"/>
        <v>0</v>
      </c>
      <c r="BA35" s="52">
        <f t="shared" si="26"/>
        <v>0</v>
      </c>
      <c r="BB35" s="53">
        <f t="shared" si="27"/>
        <v>0</v>
      </c>
      <c r="BC35" s="28"/>
      <c r="BD35" s="51">
        <v>1</v>
      </c>
      <c r="BE35" s="52">
        <f t="shared" si="28"/>
        <v>0</v>
      </c>
      <c r="BF35" s="52">
        <f t="shared" si="29"/>
        <v>0</v>
      </c>
      <c r="BG35" s="52">
        <f t="shared" si="30"/>
        <v>0</v>
      </c>
      <c r="BH35" s="53">
        <f t="shared" si="31"/>
        <v>0</v>
      </c>
      <c r="BI35" s="51">
        <v>2</v>
      </c>
      <c r="BJ35" s="52">
        <f t="shared" si="32"/>
        <v>0</v>
      </c>
      <c r="BK35" s="52">
        <f t="shared" si="33"/>
        <v>0</v>
      </c>
      <c r="BL35" s="52">
        <f t="shared" si="34"/>
        <v>0</v>
      </c>
      <c r="BM35" s="53">
        <f t="shared" si="35"/>
        <v>0</v>
      </c>
      <c r="BN35" s="51">
        <v>3</v>
      </c>
      <c r="BO35" s="52">
        <f t="shared" si="36"/>
        <v>0</v>
      </c>
      <c r="BP35" s="52">
        <f t="shared" si="37"/>
        <v>0</v>
      </c>
      <c r="BQ35" s="52">
        <f t="shared" si="38"/>
        <v>0</v>
      </c>
      <c r="BR35" s="53">
        <f t="shared" si="39"/>
        <v>0</v>
      </c>
      <c r="BS35" s="51">
        <v>4</v>
      </c>
      <c r="BT35" s="52">
        <f t="shared" si="40"/>
        <v>0</v>
      </c>
      <c r="BU35" s="52">
        <f t="shared" si="41"/>
        <v>0</v>
      </c>
      <c r="BV35" s="52">
        <f t="shared" si="42"/>
        <v>0</v>
      </c>
      <c r="BW35" s="53">
        <f t="shared" si="43"/>
        <v>0</v>
      </c>
      <c r="BX35" s="51">
        <v>5</v>
      </c>
      <c r="BY35" s="52">
        <f t="shared" si="44"/>
        <v>0</v>
      </c>
      <c r="BZ35" s="52">
        <f t="shared" si="45"/>
        <v>0</v>
      </c>
      <c r="CA35" s="52">
        <f t="shared" si="46"/>
        <v>0</v>
      </c>
      <c r="CB35" s="53">
        <f t="shared" si="47"/>
        <v>0</v>
      </c>
    </row>
    <row r="36" spans="1:80" ht="15.6" hidden="1">
      <c r="A36" s="35">
        <f t="shared" si="48"/>
        <v>21</v>
      </c>
      <c r="B36" s="26">
        <v>43706</v>
      </c>
      <c r="C36" s="34"/>
      <c r="D36" s="36" t="str">
        <f t="shared" si="4"/>
        <v/>
      </c>
      <c r="E36" s="27"/>
      <c r="F36" s="27"/>
      <c r="G36" s="32" t="str">
        <f t="shared" si="54"/>
        <v/>
      </c>
      <c r="H36" s="37" t="str">
        <f t="shared" si="7"/>
        <v/>
      </c>
      <c r="I36" s="34"/>
      <c r="J36" s="36" t="str">
        <f t="shared" si="5"/>
        <v/>
      </c>
      <c r="K36" s="36"/>
      <c r="L36" s="36"/>
      <c r="M36" s="27"/>
      <c r="N36" s="27"/>
      <c r="O36" s="32" t="str">
        <f t="shared" si="8"/>
        <v/>
      </c>
      <c r="P36" s="37" t="str">
        <f t="shared" ref="P36:P41" si="55">IF(I36&gt;"0",W36+X36+Y36+Z36,"")</f>
        <v/>
      </c>
      <c r="Q36" s="32"/>
      <c r="R36" s="32"/>
      <c r="S36" s="10"/>
      <c r="T36" s="138" t="str">
        <f t="shared" si="10"/>
        <v/>
      </c>
      <c r="U36" s="7" t="str">
        <f t="shared" si="10"/>
        <v/>
      </c>
      <c r="V36" s="8" t="str">
        <f t="shared" si="10"/>
        <v/>
      </c>
      <c r="W36" s="6" t="str">
        <f t="shared" si="11"/>
        <v/>
      </c>
      <c r="X36" s="7" t="str">
        <f t="shared" si="11"/>
        <v/>
      </c>
      <c r="Y36" s="7" t="str">
        <f t="shared" si="11"/>
        <v/>
      </c>
      <c r="Z36" s="9" t="str">
        <f t="shared" ref="Z36:Z41" si="56">IF(O36="","",IF(O36&gt;G36,1,0))</f>
        <v/>
      </c>
      <c r="AA36" s="28"/>
      <c r="AB36" s="28"/>
      <c r="AC36" s="28"/>
      <c r="AD36" s="51">
        <v>1</v>
      </c>
      <c r="AE36" s="52">
        <f t="shared" si="49"/>
        <v>0</v>
      </c>
      <c r="AF36" s="52">
        <f t="shared" si="13"/>
        <v>0</v>
      </c>
      <c r="AG36" s="52">
        <f t="shared" si="14"/>
        <v>0</v>
      </c>
      <c r="AH36" s="53">
        <f t="shared" si="15"/>
        <v>0</v>
      </c>
      <c r="AI36" s="51">
        <v>2</v>
      </c>
      <c r="AJ36" s="52">
        <f t="shared" ref="AJ36:AJ40" si="57">COUNTIFS($C36,"2",J36,"&gt;0")</f>
        <v>0</v>
      </c>
      <c r="AK36" s="52">
        <f t="shared" si="16"/>
        <v>0</v>
      </c>
      <c r="AL36" s="52">
        <f t="shared" si="17"/>
        <v>0</v>
      </c>
      <c r="AM36" s="53">
        <f t="shared" si="18"/>
        <v>0</v>
      </c>
      <c r="AN36" s="51">
        <v>3</v>
      </c>
      <c r="AO36" s="52">
        <f t="shared" si="53"/>
        <v>0</v>
      </c>
      <c r="AP36" s="52">
        <f t="shared" si="19"/>
        <v>0</v>
      </c>
      <c r="AQ36" s="52">
        <f t="shared" si="20"/>
        <v>0</v>
      </c>
      <c r="AR36" s="53">
        <f t="shared" si="21"/>
        <v>0</v>
      </c>
      <c r="AS36" s="51">
        <v>4</v>
      </c>
      <c r="AT36" s="52">
        <f t="shared" si="51"/>
        <v>0</v>
      </c>
      <c r="AU36" s="52">
        <f t="shared" si="22"/>
        <v>0</v>
      </c>
      <c r="AV36" s="52">
        <f t="shared" si="23"/>
        <v>0</v>
      </c>
      <c r="AW36" s="53">
        <f t="shared" si="24"/>
        <v>0</v>
      </c>
      <c r="AX36" s="51">
        <v>5</v>
      </c>
      <c r="AY36" s="52">
        <f t="shared" ref="AY36:AY41" si="58">COUNTIFS($C36,"5",E36,"&gt;0")</f>
        <v>0</v>
      </c>
      <c r="AZ36" s="52">
        <f t="shared" si="25"/>
        <v>0</v>
      </c>
      <c r="BA36" s="52">
        <f t="shared" si="26"/>
        <v>0</v>
      </c>
      <c r="BB36" s="53">
        <f t="shared" si="27"/>
        <v>0</v>
      </c>
      <c r="BC36" s="28"/>
      <c r="BD36" s="51">
        <v>1</v>
      </c>
      <c r="BE36" s="52">
        <f t="shared" si="28"/>
        <v>0</v>
      </c>
      <c r="BF36" s="52">
        <f t="shared" ref="BF36:BF41" si="59">IF($I36=BD36,VLOOKUP(BD36,$I36:$N36,3,FALSE),0)</f>
        <v>0</v>
      </c>
      <c r="BG36" s="52">
        <f t="shared" ref="BG36:BG41" si="60">IF($I36=BD36,VLOOKUP(BD36,$I36:$N36,4,FALSE),0)</f>
        <v>0</v>
      </c>
      <c r="BH36" s="53">
        <f t="shared" ref="BH36:BH41" si="61">IF($I36=BD36,VLOOKUP(BD36,$I36:$P36,6,FALSE),0)</f>
        <v>0</v>
      </c>
      <c r="BI36" s="51">
        <v>2</v>
      </c>
      <c r="BJ36" s="52">
        <f t="shared" si="32"/>
        <v>0</v>
      </c>
      <c r="BK36" s="52">
        <f t="shared" ref="BK36:BK41" si="62">IF($I36=BI36,VLOOKUP(BI36,$I36:$N36,3,FALSE),0)</f>
        <v>0</v>
      </c>
      <c r="BL36" s="52">
        <f t="shared" ref="BL36:BL41" si="63">IF($I36=BI36,VLOOKUP(BI36,$I36:$N36,4,FALSE),0)</f>
        <v>0</v>
      </c>
      <c r="BM36" s="53">
        <f t="shared" ref="BM36:BM41" si="64">IF($I36=BI36,VLOOKUP(BI36,$I36:$P36,6,FALSE),0)</f>
        <v>0</v>
      </c>
      <c r="BN36" s="51">
        <v>3</v>
      </c>
      <c r="BO36" s="52">
        <f t="shared" si="36"/>
        <v>0</v>
      </c>
      <c r="BP36" s="52">
        <f t="shared" ref="BP36:BP41" si="65">IF($I36=BN36,VLOOKUP(BN36,$I36:$N36,3,FALSE),0)</f>
        <v>0</v>
      </c>
      <c r="BQ36" s="52">
        <f t="shared" ref="BQ36:BQ41" si="66">IF($I36=BN36,VLOOKUP(BN36,$I36:$N36,4,FALSE),0)</f>
        <v>0</v>
      </c>
      <c r="BR36" s="53">
        <f t="shared" ref="BR36:BR41" si="67">IF($I36=BN36,VLOOKUP(BN36,$I36:$P36,6,FALSE),0)</f>
        <v>0</v>
      </c>
      <c r="BS36" s="51">
        <v>4</v>
      </c>
      <c r="BT36" s="52">
        <f t="shared" si="40"/>
        <v>0</v>
      </c>
      <c r="BU36" s="52">
        <f t="shared" ref="BU36:BU41" si="68">IF($I36=BS36,VLOOKUP(BS36,$I36:$N36,3,FALSE),0)</f>
        <v>0</v>
      </c>
      <c r="BV36" s="52">
        <f t="shared" ref="BV36:BV41" si="69">IF($I36=BS36,VLOOKUP(BS36,$I36:$N36,4,FALSE),0)</f>
        <v>0</v>
      </c>
      <c r="BW36" s="53">
        <f t="shared" ref="BW36:BW41" si="70">IF($I36=BS36,VLOOKUP(BS36,$I36:$P36,6,FALSE),0)</f>
        <v>0</v>
      </c>
      <c r="BX36" s="51">
        <v>5</v>
      </c>
      <c r="BY36" s="52">
        <f t="shared" si="44"/>
        <v>0</v>
      </c>
      <c r="BZ36" s="52">
        <f t="shared" ref="BZ36:BZ41" si="71">IF($I36=BX36,VLOOKUP(BX36,$I36:$N36,3,FALSE),0)</f>
        <v>0</v>
      </c>
      <c r="CA36" s="52">
        <f t="shared" ref="CA36:CA41" si="72">IF($I36=BX36,VLOOKUP(BX36,$I36:$N36,4,FALSE),0)</f>
        <v>0</v>
      </c>
      <c r="CB36" s="53">
        <f t="shared" ref="CB36:CB41" si="73">IF($I36=BX36,VLOOKUP(BX36,$I36:$P36,6,FALSE),0)</f>
        <v>0</v>
      </c>
    </row>
    <row r="37" spans="1:80" ht="15.6" hidden="1">
      <c r="A37" s="35">
        <f t="shared" si="48"/>
        <v>22</v>
      </c>
      <c r="B37" s="26">
        <v>43713</v>
      </c>
      <c r="C37" s="34"/>
      <c r="D37" s="36" t="str">
        <f t="shared" si="4"/>
        <v/>
      </c>
      <c r="E37" s="27"/>
      <c r="F37" s="27"/>
      <c r="G37" s="32" t="str">
        <f t="shared" si="54"/>
        <v/>
      </c>
      <c r="H37" s="37" t="str">
        <f t="shared" si="7"/>
        <v/>
      </c>
      <c r="I37" s="34"/>
      <c r="J37" s="36" t="str">
        <f t="shared" si="5"/>
        <v/>
      </c>
      <c r="K37" s="36"/>
      <c r="L37" s="36"/>
      <c r="M37" s="27"/>
      <c r="N37" s="27"/>
      <c r="O37" s="32" t="str">
        <f t="shared" si="8"/>
        <v/>
      </c>
      <c r="P37" s="37" t="str">
        <f t="shared" si="55"/>
        <v/>
      </c>
      <c r="Q37" s="32"/>
      <c r="R37" s="32"/>
      <c r="S37" s="10"/>
      <c r="T37" s="138" t="str">
        <f t="shared" si="10"/>
        <v/>
      </c>
      <c r="U37" s="7" t="str">
        <f t="shared" si="10"/>
        <v/>
      </c>
      <c r="V37" s="8" t="str">
        <f t="shared" si="10"/>
        <v/>
      </c>
      <c r="W37" s="6" t="str">
        <f t="shared" si="11"/>
        <v/>
      </c>
      <c r="X37" s="7" t="str">
        <f t="shared" si="11"/>
        <v/>
      </c>
      <c r="Y37" s="7" t="str">
        <f t="shared" si="11"/>
        <v/>
      </c>
      <c r="Z37" s="9" t="str">
        <f t="shared" si="56"/>
        <v/>
      </c>
      <c r="AA37" s="28"/>
      <c r="AB37" s="28"/>
      <c r="AC37" s="28"/>
      <c r="AD37" s="51">
        <v>1</v>
      </c>
      <c r="AE37" s="52">
        <f t="shared" si="49"/>
        <v>0</v>
      </c>
      <c r="AF37" s="52">
        <f t="shared" si="13"/>
        <v>0</v>
      </c>
      <c r="AG37" s="52">
        <f t="shared" si="14"/>
        <v>0</v>
      </c>
      <c r="AH37" s="53">
        <f t="shared" si="15"/>
        <v>0</v>
      </c>
      <c r="AI37" s="51">
        <v>2</v>
      </c>
      <c r="AJ37" s="52">
        <f t="shared" si="57"/>
        <v>0</v>
      </c>
      <c r="AK37" s="52">
        <f t="shared" si="16"/>
        <v>0</v>
      </c>
      <c r="AL37" s="52">
        <f t="shared" si="17"/>
        <v>0</v>
      </c>
      <c r="AM37" s="53">
        <f t="shared" si="18"/>
        <v>0</v>
      </c>
      <c r="AN37" s="51">
        <v>3</v>
      </c>
      <c r="AO37" s="52">
        <f t="shared" si="53"/>
        <v>0</v>
      </c>
      <c r="AP37" s="52">
        <f t="shared" si="19"/>
        <v>0</v>
      </c>
      <c r="AQ37" s="52">
        <f t="shared" si="20"/>
        <v>0</v>
      </c>
      <c r="AR37" s="53">
        <f t="shared" si="21"/>
        <v>0</v>
      </c>
      <c r="AS37" s="51">
        <v>4</v>
      </c>
      <c r="AT37" s="52">
        <f t="shared" si="51"/>
        <v>0</v>
      </c>
      <c r="AU37" s="52">
        <f t="shared" si="22"/>
        <v>0</v>
      </c>
      <c r="AV37" s="52">
        <f t="shared" si="23"/>
        <v>0</v>
      </c>
      <c r="AW37" s="53">
        <f t="shared" si="24"/>
        <v>0</v>
      </c>
      <c r="AX37" s="51">
        <v>5</v>
      </c>
      <c r="AY37" s="52">
        <f t="shared" si="58"/>
        <v>0</v>
      </c>
      <c r="AZ37" s="52">
        <f t="shared" si="25"/>
        <v>0</v>
      </c>
      <c r="BA37" s="52">
        <f t="shared" si="26"/>
        <v>0</v>
      </c>
      <c r="BB37" s="53">
        <f t="shared" si="27"/>
        <v>0</v>
      </c>
      <c r="BC37" s="28"/>
      <c r="BD37" s="51">
        <v>1</v>
      </c>
      <c r="BE37" s="52">
        <f t="shared" si="28"/>
        <v>0</v>
      </c>
      <c r="BF37" s="52">
        <f t="shared" si="59"/>
        <v>0</v>
      </c>
      <c r="BG37" s="52">
        <f t="shared" si="60"/>
        <v>0</v>
      </c>
      <c r="BH37" s="53">
        <f t="shared" si="61"/>
        <v>0</v>
      </c>
      <c r="BI37" s="51">
        <v>2</v>
      </c>
      <c r="BJ37" s="52">
        <f t="shared" si="32"/>
        <v>0</v>
      </c>
      <c r="BK37" s="52">
        <f t="shared" si="62"/>
        <v>0</v>
      </c>
      <c r="BL37" s="52">
        <f t="shared" si="63"/>
        <v>0</v>
      </c>
      <c r="BM37" s="53">
        <f t="shared" si="64"/>
        <v>0</v>
      </c>
      <c r="BN37" s="51">
        <v>3</v>
      </c>
      <c r="BO37" s="52">
        <f t="shared" si="36"/>
        <v>0</v>
      </c>
      <c r="BP37" s="52">
        <f t="shared" si="65"/>
        <v>0</v>
      </c>
      <c r="BQ37" s="52">
        <f t="shared" si="66"/>
        <v>0</v>
      </c>
      <c r="BR37" s="53">
        <f t="shared" si="67"/>
        <v>0</v>
      </c>
      <c r="BS37" s="51">
        <v>4</v>
      </c>
      <c r="BT37" s="52">
        <f t="shared" si="40"/>
        <v>0</v>
      </c>
      <c r="BU37" s="52">
        <f t="shared" si="68"/>
        <v>0</v>
      </c>
      <c r="BV37" s="52">
        <f t="shared" si="69"/>
        <v>0</v>
      </c>
      <c r="BW37" s="53">
        <f t="shared" si="70"/>
        <v>0</v>
      </c>
      <c r="BX37" s="51">
        <v>5</v>
      </c>
      <c r="BY37" s="52">
        <f t="shared" si="44"/>
        <v>0</v>
      </c>
      <c r="BZ37" s="52">
        <f t="shared" si="71"/>
        <v>0</v>
      </c>
      <c r="CA37" s="52">
        <f t="shared" si="72"/>
        <v>0</v>
      </c>
      <c r="CB37" s="53">
        <f t="shared" si="73"/>
        <v>0</v>
      </c>
    </row>
    <row r="38" spans="1:80" ht="15.6" hidden="1">
      <c r="A38" s="35">
        <f t="shared" si="48"/>
        <v>23</v>
      </c>
      <c r="B38" s="26">
        <v>43720</v>
      </c>
      <c r="C38" s="34"/>
      <c r="D38" s="36" t="str">
        <f t="shared" si="4"/>
        <v/>
      </c>
      <c r="E38" s="27"/>
      <c r="F38" s="27"/>
      <c r="G38" s="32" t="str">
        <f t="shared" si="54"/>
        <v/>
      </c>
      <c r="H38" s="37" t="str">
        <f t="shared" si="7"/>
        <v/>
      </c>
      <c r="I38" s="34"/>
      <c r="J38" s="36" t="str">
        <f t="shared" si="5"/>
        <v/>
      </c>
      <c r="K38" s="36"/>
      <c r="L38" s="36"/>
      <c r="M38" s="27"/>
      <c r="N38" s="27"/>
      <c r="O38" s="32" t="str">
        <f t="shared" si="8"/>
        <v/>
      </c>
      <c r="P38" s="37" t="str">
        <f t="shared" si="55"/>
        <v/>
      </c>
      <c r="Q38" s="32"/>
      <c r="R38" s="32"/>
      <c r="S38" s="10"/>
      <c r="T38" s="138" t="str">
        <f t="shared" si="10"/>
        <v/>
      </c>
      <c r="U38" s="7" t="str">
        <f t="shared" si="10"/>
        <v/>
      </c>
      <c r="V38" s="8" t="str">
        <f t="shared" si="10"/>
        <v/>
      </c>
      <c r="W38" s="6" t="str">
        <f t="shared" si="11"/>
        <v/>
      </c>
      <c r="X38" s="7" t="str">
        <f t="shared" si="11"/>
        <v/>
      </c>
      <c r="Y38" s="7" t="str">
        <f t="shared" si="11"/>
        <v/>
      </c>
      <c r="Z38" s="9" t="str">
        <f t="shared" si="56"/>
        <v/>
      </c>
      <c r="AA38" s="28"/>
      <c r="AB38" s="28"/>
      <c r="AC38" s="28"/>
      <c r="AD38" s="51">
        <v>1</v>
      </c>
      <c r="AE38" s="52">
        <f t="shared" si="49"/>
        <v>0</v>
      </c>
      <c r="AF38" s="52">
        <f t="shared" si="13"/>
        <v>0</v>
      </c>
      <c r="AG38" s="52">
        <f t="shared" si="14"/>
        <v>0</v>
      </c>
      <c r="AH38" s="53">
        <f t="shared" si="15"/>
        <v>0</v>
      </c>
      <c r="AI38" s="51">
        <v>2</v>
      </c>
      <c r="AJ38" s="52">
        <f t="shared" si="57"/>
        <v>0</v>
      </c>
      <c r="AK38" s="52">
        <f t="shared" si="16"/>
        <v>0</v>
      </c>
      <c r="AL38" s="52">
        <f t="shared" si="17"/>
        <v>0</v>
      </c>
      <c r="AM38" s="53">
        <f t="shared" si="18"/>
        <v>0</v>
      </c>
      <c r="AN38" s="51">
        <v>3</v>
      </c>
      <c r="AO38" s="52">
        <f t="shared" si="53"/>
        <v>0</v>
      </c>
      <c r="AP38" s="52">
        <f t="shared" si="19"/>
        <v>0</v>
      </c>
      <c r="AQ38" s="52">
        <f t="shared" si="20"/>
        <v>0</v>
      </c>
      <c r="AR38" s="53">
        <f t="shared" si="21"/>
        <v>0</v>
      </c>
      <c r="AS38" s="51">
        <v>4</v>
      </c>
      <c r="AT38" s="52">
        <f t="shared" si="51"/>
        <v>0</v>
      </c>
      <c r="AU38" s="52">
        <f t="shared" si="22"/>
        <v>0</v>
      </c>
      <c r="AV38" s="52">
        <f t="shared" si="23"/>
        <v>0</v>
      </c>
      <c r="AW38" s="53">
        <f t="shared" si="24"/>
        <v>0</v>
      </c>
      <c r="AX38" s="51">
        <v>5</v>
      </c>
      <c r="AY38" s="52">
        <f t="shared" si="58"/>
        <v>0</v>
      </c>
      <c r="AZ38" s="52">
        <f t="shared" si="25"/>
        <v>0</v>
      </c>
      <c r="BA38" s="52">
        <f t="shared" si="26"/>
        <v>0</v>
      </c>
      <c r="BB38" s="53">
        <f t="shared" si="27"/>
        <v>0</v>
      </c>
      <c r="BC38" s="28"/>
      <c r="BD38" s="51">
        <v>1</v>
      </c>
      <c r="BE38" s="52">
        <f t="shared" si="28"/>
        <v>0</v>
      </c>
      <c r="BF38" s="52">
        <f t="shared" si="59"/>
        <v>0</v>
      </c>
      <c r="BG38" s="52">
        <f t="shared" si="60"/>
        <v>0</v>
      </c>
      <c r="BH38" s="53">
        <f t="shared" si="61"/>
        <v>0</v>
      </c>
      <c r="BI38" s="51">
        <v>2</v>
      </c>
      <c r="BJ38" s="52">
        <f t="shared" si="32"/>
        <v>0</v>
      </c>
      <c r="BK38" s="52">
        <f t="shared" si="62"/>
        <v>0</v>
      </c>
      <c r="BL38" s="52">
        <f t="shared" si="63"/>
        <v>0</v>
      </c>
      <c r="BM38" s="53">
        <f t="shared" si="64"/>
        <v>0</v>
      </c>
      <c r="BN38" s="51">
        <v>3</v>
      </c>
      <c r="BO38" s="52">
        <f t="shared" si="36"/>
        <v>0</v>
      </c>
      <c r="BP38" s="52">
        <f t="shared" si="65"/>
        <v>0</v>
      </c>
      <c r="BQ38" s="52">
        <f t="shared" si="66"/>
        <v>0</v>
      </c>
      <c r="BR38" s="53">
        <f t="shared" si="67"/>
        <v>0</v>
      </c>
      <c r="BS38" s="51">
        <v>4</v>
      </c>
      <c r="BT38" s="52">
        <f t="shared" si="40"/>
        <v>0</v>
      </c>
      <c r="BU38" s="52">
        <f t="shared" si="68"/>
        <v>0</v>
      </c>
      <c r="BV38" s="52">
        <f t="shared" si="69"/>
        <v>0</v>
      </c>
      <c r="BW38" s="53">
        <f t="shared" si="70"/>
        <v>0</v>
      </c>
      <c r="BX38" s="51">
        <v>5</v>
      </c>
      <c r="BY38" s="52">
        <f t="shared" si="44"/>
        <v>0</v>
      </c>
      <c r="BZ38" s="52">
        <f t="shared" si="71"/>
        <v>0</v>
      </c>
      <c r="CA38" s="52">
        <f t="shared" si="72"/>
        <v>0</v>
      </c>
      <c r="CB38" s="53">
        <f t="shared" si="73"/>
        <v>0</v>
      </c>
    </row>
    <row r="39" spans="1:80" ht="15.6" hidden="1">
      <c r="A39" s="35">
        <f t="shared" si="48"/>
        <v>24</v>
      </c>
      <c r="B39" s="26">
        <v>43727</v>
      </c>
      <c r="C39" s="34"/>
      <c r="D39" s="36" t="str">
        <f t="shared" si="4"/>
        <v/>
      </c>
      <c r="E39" s="27"/>
      <c r="F39" s="27"/>
      <c r="G39" s="32" t="str">
        <f t="shared" si="54"/>
        <v/>
      </c>
      <c r="H39" s="37" t="str">
        <f t="shared" si="7"/>
        <v/>
      </c>
      <c r="I39" s="34"/>
      <c r="J39" s="36" t="str">
        <f t="shared" si="5"/>
        <v/>
      </c>
      <c r="K39" s="36"/>
      <c r="L39" s="36"/>
      <c r="M39" s="27"/>
      <c r="N39" s="27"/>
      <c r="O39" s="32" t="str">
        <f t="shared" si="8"/>
        <v/>
      </c>
      <c r="P39" s="37" t="str">
        <f t="shared" si="55"/>
        <v/>
      </c>
      <c r="Q39" s="32"/>
      <c r="R39" s="32"/>
      <c r="S39" s="10"/>
      <c r="T39" s="138" t="str">
        <f t="shared" si="10"/>
        <v/>
      </c>
      <c r="U39" s="7" t="str">
        <f t="shared" si="10"/>
        <v/>
      </c>
      <c r="V39" s="8" t="str">
        <f t="shared" si="10"/>
        <v/>
      </c>
      <c r="W39" s="6" t="str">
        <f t="shared" si="11"/>
        <v/>
      </c>
      <c r="X39" s="7" t="str">
        <f t="shared" si="11"/>
        <v/>
      </c>
      <c r="Y39" s="7" t="str">
        <f t="shared" si="11"/>
        <v/>
      </c>
      <c r="Z39" s="9" t="str">
        <f t="shared" si="56"/>
        <v/>
      </c>
      <c r="AA39" s="28"/>
      <c r="AB39" s="28"/>
      <c r="AC39" s="28"/>
      <c r="AD39" s="51">
        <v>1</v>
      </c>
      <c r="AE39" s="52">
        <f t="shared" si="49"/>
        <v>0</v>
      </c>
      <c r="AF39" s="52">
        <f t="shared" si="13"/>
        <v>0</v>
      </c>
      <c r="AG39" s="52">
        <f t="shared" si="14"/>
        <v>0</v>
      </c>
      <c r="AH39" s="53">
        <f t="shared" si="15"/>
        <v>0</v>
      </c>
      <c r="AI39" s="51">
        <v>2</v>
      </c>
      <c r="AJ39" s="52">
        <f t="shared" si="57"/>
        <v>0</v>
      </c>
      <c r="AK39" s="52">
        <f t="shared" si="16"/>
        <v>0</v>
      </c>
      <c r="AL39" s="52">
        <f t="shared" si="17"/>
        <v>0</v>
      </c>
      <c r="AM39" s="53">
        <f t="shared" si="18"/>
        <v>0</v>
      </c>
      <c r="AN39" s="51">
        <v>3</v>
      </c>
      <c r="AO39" s="52">
        <f t="shared" si="53"/>
        <v>0</v>
      </c>
      <c r="AP39" s="52">
        <f t="shared" si="19"/>
        <v>0</v>
      </c>
      <c r="AQ39" s="52">
        <f t="shared" si="20"/>
        <v>0</v>
      </c>
      <c r="AR39" s="53">
        <f t="shared" si="21"/>
        <v>0</v>
      </c>
      <c r="AS39" s="51">
        <v>4</v>
      </c>
      <c r="AT39" s="52">
        <f t="shared" si="51"/>
        <v>0</v>
      </c>
      <c r="AU39" s="52">
        <f t="shared" si="22"/>
        <v>0</v>
      </c>
      <c r="AV39" s="52">
        <f t="shared" si="23"/>
        <v>0</v>
      </c>
      <c r="AW39" s="53">
        <f t="shared" si="24"/>
        <v>0</v>
      </c>
      <c r="AX39" s="51">
        <v>5</v>
      </c>
      <c r="AY39" s="52">
        <f t="shared" si="58"/>
        <v>0</v>
      </c>
      <c r="AZ39" s="52">
        <f t="shared" si="25"/>
        <v>0</v>
      </c>
      <c r="BA39" s="52">
        <f t="shared" si="26"/>
        <v>0</v>
      </c>
      <c r="BB39" s="53">
        <f t="shared" si="27"/>
        <v>0</v>
      </c>
      <c r="BC39" s="28"/>
      <c r="BD39" s="51">
        <v>1</v>
      </c>
      <c r="BE39" s="52">
        <f t="shared" si="28"/>
        <v>0</v>
      </c>
      <c r="BF39" s="52">
        <f t="shared" si="59"/>
        <v>0</v>
      </c>
      <c r="BG39" s="52">
        <f t="shared" si="60"/>
        <v>0</v>
      </c>
      <c r="BH39" s="53">
        <f t="shared" si="61"/>
        <v>0</v>
      </c>
      <c r="BI39" s="51">
        <v>2</v>
      </c>
      <c r="BJ39" s="52">
        <f t="shared" si="32"/>
        <v>0</v>
      </c>
      <c r="BK39" s="52">
        <f t="shared" si="62"/>
        <v>0</v>
      </c>
      <c r="BL39" s="52">
        <f t="shared" si="63"/>
        <v>0</v>
      </c>
      <c r="BM39" s="53">
        <f t="shared" si="64"/>
        <v>0</v>
      </c>
      <c r="BN39" s="51">
        <v>3</v>
      </c>
      <c r="BO39" s="52">
        <f t="shared" si="36"/>
        <v>0</v>
      </c>
      <c r="BP39" s="52">
        <f t="shared" si="65"/>
        <v>0</v>
      </c>
      <c r="BQ39" s="52">
        <f t="shared" si="66"/>
        <v>0</v>
      </c>
      <c r="BR39" s="53">
        <f t="shared" si="67"/>
        <v>0</v>
      </c>
      <c r="BS39" s="51">
        <v>4</v>
      </c>
      <c r="BT39" s="52">
        <f t="shared" si="40"/>
        <v>0</v>
      </c>
      <c r="BU39" s="52">
        <f t="shared" si="68"/>
        <v>0</v>
      </c>
      <c r="BV39" s="52">
        <f t="shared" si="69"/>
        <v>0</v>
      </c>
      <c r="BW39" s="53">
        <f t="shared" si="70"/>
        <v>0</v>
      </c>
      <c r="BX39" s="51">
        <v>5</v>
      </c>
      <c r="BY39" s="52">
        <f t="shared" si="44"/>
        <v>0</v>
      </c>
      <c r="BZ39" s="52">
        <f t="shared" si="71"/>
        <v>0</v>
      </c>
      <c r="CA39" s="52">
        <f t="shared" si="72"/>
        <v>0</v>
      </c>
      <c r="CB39" s="53">
        <f t="shared" si="73"/>
        <v>0</v>
      </c>
    </row>
    <row r="40" spans="1:80" ht="15.6" hidden="1">
      <c r="A40" s="35">
        <f t="shared" si="48"/>
        <v>25</v>
      </c>
      <c r="B40" s="26">
        <v>43734</v>
      </c>
      <c r="C40" s="34"/>
      <c r="D40" s="36" t="str">
        <f t="shared" si="4"/>
        <v/>
      </c>
      <c r="E40" s="27"/>
      <c r="F40" s="27"/>
      <c r="G40" s="32" t="str">
        <f t="shared" si="54"/>
        <v/>
      </c>
      <c r="H40" s="37" t="str">
        <f t="shared" si="7"/>
        <v/>
      </c>
      <c r="I40" s="34"/>
      <c r="J40" s="36" t="str">
        <f t="shared" si="5"/>
        <v/>
      </c>
      <c r="K40" s="36"/>
      <c r="L40" s="36"/>
      <c r="M40" s="27"/>
      <c r="N40" s="27"/>
      <c r="O40" s="32" t="str">
        <f t="shared" si="8"/>
        <v/>
      </c>
      <c r="P40" s="37" t="str">
        <f t="shared" si="55"/>
        <v/>
      </c>
      <c r="Q40" s="32"/>
      <c r="R40" s="32"/>
      <c r="S40" s="10"/>
      <c r="T40" s="138" t="str">
        <f t="shared" si="10"/>
        <v/>
      </c>
      <c r="U40" s="7" t="str">
        <f t="shared" si="10"/>
        <v/>
      </c>
      <c r="V40" s="8" t="str">
        <f t="shared" si="10"/>
        <v/>
      </c>
      <c r="W40" s="6" t="str">
        <f t="shared" si="11"/>
        <v/>
      </c>
      <c r="X40" s="7" t="str">
        <f t="shared" si="11"/>
        <v/>
      </c>
      <c r="Y40" s="7" t="str">
        <f t="shared" si="11"/>
        <v/>
      </c>
      <c r="Z40" s="9" t="str">
        <f t="shared" si="56"/>
        <v/>
      </c>
      <c r="AA40" s="28"/>
      <c r="AB40" s="28"/>
      <c r="AC40" s="28"/>
      <c r="AD40" s="51">
        <v>1</v>
      </c>
      <c r="AE40" s="52">
        <f t="shared" si="49"/>
        <v>0</v>
      </c>
      <c r="AF40" s="52">
        <f t="shared" si="13"/>
        <v>0</v>
      </c>
      <c r="AG40" s="52">
        <f t="shared" si="14"/>
        <v>0</v>
      </c>
      <c r="AH40" s="53">
        <f t="shared" si="15"/>
        <v>0</v>
      </c>
      <c r="AI40" s="51">
        <v>2</v>
      </c>
      <c r="AJ40" s="52">
        <f t="shared" si="57"/>
        <v>0</v>
      </c>
      <c r="AK40" s="52">
        <f t="shared" si="16"/>
        <v>0</v>
      </c>
      <c r="AL40" s="52">
        <f t="shared" si="17"/>
        <v>0</v>
      </c>
      <c r="AM40" s="53">
        <f t="shared" si="18"/>
        <v>0</v>
      </c>
      <c r="AN40" s="51">
        <v>3</v>
      </c>
      <c r="AO40" s="52">
        <f t="shared" si="53"/>
        <v>0</v>
      </c>
      <c r="AP40" s="52">
        <f t="shared" si="19"/>
        <v>0</v>
      </c>
      <c r="AQ40" s="52">
        <f t="shared" si="20"/>
        <v>0</v>
      </c>
      <c r="AR40" s="53">
        <f t="shared" si="21"/>
        <v>0</v>
      </c>
      <c r="AS40" s="51">
        <v>4</v>
      </c>
      <c r="AT40" s="52">
        <f t="shared" si="51"/>
        <v>0</v>
      </c>
      <c r="AU40" s="52">
        <f t="shared" si="22"/>
        <v>0</v>
      </c>
      <c r="AV40" s="52">
        <f t="shared" si="23"/>
        <v>0</v>
      </c>
      <c r="AW40" s="53">
        <f t="shared" si="24"/>
        <v>0</v>
      </c>
      <c r="AX40" s="51">
        <v>5</v>
      </c>
      <c r="AY40" s="52">
        <f t="shared" si="58"/>
        <v>0</v>
      </c>
      <c r="AZ40" s="52">
        <f t="shared" si="25"/>
        <v>0</v>
      </c>
      <c r="BA40" s="52">
        <f t="shared" si="26"/>
        <v>0</v>
      </c>
      <c r="BB40" s="53">
        <f t="shared" si="27"/>
        <v>0</v>
      </c>
      <c r="BC40" s="28"/>
      <c r="BD40" s="51">
        <v>1</v>
      </c>
      <c r="BE40" s="52">
        <f t="shared" si="28"/>
        <v>0</v>
      </c>
      <c r="BF40" s="52">
        <f t="shared" si="59"/>
        <v>0</v>
      </c>
      <c r="BG40" s="52">
        <f t="shared" si="60"/>
        <v>0</v>
      </c>
      <c r="BH40" s="53">
        <f t="shared" si="61"/>
        <v>0</v>
      </c>
      <c r="BI40" s="51">
        <v>2</v>
      </c>
      <c r="BJ40" s="52">
        <f t="shared" si="32"/>
        <v>0</v>
      </c>
      <c r="BK40" s="52">
        <f t="shared" si="62"/>
        <v>0</v>
      </c>
      <c r="BL40" s="52">
        <f t="shared" si="63"/>
        <v>0</v>
      </c>
      <c r="BM40" s="53">
        <f t="shared" si="64"/>
        <v>0</v>
      </c>
      <c r="BN40" s="51">
        <v>3</v>
      </c>
      <c r="BO40" s="52">
        <f t="shared" si="36"/>
        <v>0</v>
      </c>
      <c r="BP40" s="52">
        <f t="shared" si="65"/>
        <v>0</v>
      </c>
      <c r="BQ40" s="52">
        <f t="shared" si="66"/>
        <v>0</v>
      </c>
      <c r="BR40" s="53">
        <f t="shared" si="67"/>
        <v>0</v>
      </c>
      <c r="BS40" s="51">
        <v>4</v>
      </c>
      <c r="BT40" s="52">
        <f t="shared" si="40"/>
        <v>0</v>
      </c>
      <c r="BU40" s="52">
        <f t="shared" si="68"/>
        <v>0</v>
      </c>
      <c r="BV40" s="52">
        <f t="shared" si="69"/>
        <v>0</v>
      </c>
      <c r="BW40" s="53">
        <f t="shared" si="70"/>
        <v>0</v>
      </c>
      <c r="BX40" s="51">
        <v>5</v>
      </c>
      <c r="BY40" s="52">
        <f t="shared" si="44"/>
        <v>0</v>
      </c>
      <c r="BZ40" s="52">
        <f t="shared" si="71"/>
        <v>0</v>
      </c>
      <c r="CA40" s="52">
        <f t="shared" si="72"/>
        <v>0</v>
      </c>
      <c r="CB40" s="53">
        <f t="shared" si="73"/>
        <v>0</v>
      </c>
    </row>
    <row r="41" spans="1:80" ht="16.2" hidden="1" thickBot="1">
      <c r="A41" s="35">
        <f t="shared" si="48"/>
        <v>26</v>
      </c>
      <c r="B41" s="26">
        <v>43741</v>
      </c>
      <c r="C41" s="34"/>
      <c r="D41" s="36" t="str">
        <f t="shared" si="4"/>
        <v/>
      </c>
      <c r="E41" s="27"/>
      <c r="F41" s="27"/>
      <c r="G41" s="32" t="str">
        <f t="shared" si="54"/>
        <v/>
      </c>
      <c r="H41" s="37" t="str">
        <f t="shared" si="7"/>
        <v/>
      </c>
      <c r="I41" s="34"/>
      <c r="J41" s="36" t="str">
        <f t="shared" si="5"/>
        <v/>
      </c>
      <c r="K41" s="36"/>
      <c r="L41" s="36"/>
      <c r="M41" s="27"/>
      <c r="N41" s="27"/>
      <c r="O41" s="32" t="str">
        <f t="shared" si="8"/>
        <v/>
      </c>
      <c r="P41" s="37" t="str">
        <f t="shared" si="55"/>
        <v/>
      </c>
      <c r="Q41" s="32"/>
      <c r="R41" s="32"/>
      <c r="S41" s="10"/>
      <c r="T41" s="138" t="str">
        <f t="shared" si="10"/>
        <v/>
      </c>
      <c r="U41" s="7" t="str">
        <f t="shared" si="10"/>
        <v/>
      </c>
      <c r="V41" s="8" t="str">
        <f t="shared" si="10"/>
        <v/>
      </c>
      <c r="W41" s="6" t="str">
        <f t="shared" si="11"/>
        <v/>
      </c>
      <c r="X41" s="7" t="str">
        <f t="shared" si="11"/>
        <v/>
      </c>
      <c r="Y41" s="7" t="str">
        <f t="shared" si="11"/>
        <v/>
      </c>
      <c r="Z41" s="9" t="str">
        <f t="shared" si="56"/>
        <v/>
      </c>
      <c r="AA41" s="28"/>
      <c r="AB41" s="28"/>
      <c r="AC41" s="28"/>
      <c r="AD41" s="54">
        <v>1</v>
      </c>
      <c r="AE41" s="55">
        <f>COUNTIFS($C41,"1",E41,"&gt;0")</f>
        <v>0</v>
      </c>
      <c r="AF41" s="55">
        <f t="shared" si="13"/>
        <v>0</v>
      </c>
      <c r="AG41" s="55">
        <f t="shared" si="14"/>
        <v>0</v>
      </c>
      <c r="AH41" s="56">
        <f t="shared" si="15"/>
        <v>0</v>
      </c>
      <c r="AI41" s="54">
        <v>2</v>
      </c>
      <c r="AJ41" s="55">
        <f>COUNTIFS($C41,"2",J41,"&gt;0")</f>
        <v>0</v>
      </c>
      <c r="AK41" s="55">
        <f t="shared" si="16"/>
        <v>0</v>
      </c>
      <c r="AL41" s="55">
        <f t="shared" si="17"/>
        <v>0</v>
      </c>
      <c r="AM41" s="56">
        <f t="shared" si="18"/>
        <v>0</v>
      </c>
      <c r="AN41" s="54">
        <v>3</v>
      </c>
      <c r="AO41" s="52">
        <f t="shared" si="53"/>
        <v>0</v>
      </c>
      <c r="AP41" s="55">
        <f t="shared" si="19"/>
        <v>0</v>
      </c>
      <c r="AQ41" s="55">
        <f t="shared" si="20"/>
        <v>0</v>
      </c>
      <c r="AR41" s="56">
        <f t="shared" si="21"/>
        <v>0</v>
      </c>
      <c r="AS41" s="54">
        <v>4</v>
      </c>
      <c r="AT41" s="52">
        <f t="shared" si="51"/>
        <v>0</v>
      </c>
      <c r="AU41" s="55">
        <f t="shared" si="22"/>
        <v>0</v>
      </c>
      <c r="AV41" s="55">
        <f t="shared" si="23"/>
        <v>0</v>
      </c>
      <c r="AW41" s="56">
        <f t="shared" si="24"/>
        <v>0</v>
      </c>
      <c r="AX41" s="54">
        <v>5</v>
      </c>
      <c r="AY41" s="52">
        <f t="shared" si="58"/>
        <v>0</v>
      </c>
      <c r="AZ41" s="55">
        <f t="shared" si="25"/>
        <v>0</v>
      </c>
      <c r="BA41" s="55">
        <f t="shared" si="26"/>
        <v>0</v>
      </c>
      <c r="BB41" s="56">
        <f t="shared" si="27"/>
        <v>0</v>
      </c>
      <c r="BC41" s="28"/>
      <c r="BD41" s="54">
        <v>1</v>
      </c>
      <c r="BE41" s="55">
        <f t="shared" si="28"/>
        <v>0</v>
      </c>
      <c r="BF41" s="55">
        <f t="shared" si="59"/>
        <v>0</v>
      </c>
      <c r="BG41" s="55">
        <f t="shared" si="60"/>
        <v>0</v>
      </c>
      <c r="BH41" s="56">
        <f t="shared" si="61"/>
        <v>0</v>
      </c>
      <c r="BI41" s="54">
        <v>2</v>
      </c>
      <c r="BJ41" s="55">
        <f t="shared" si="32"/>
        <v>0</v>
      </c>
      <c r="BK41" s="55">
        <f t="shared" si="62"/>
        <v>0</v>
      </c>
      <c r="BL41" s="55">
        <f t="shared" si="63"/>
        <v>0</v>
      </c>
      <c r="BM41" s="56">
        <f t="shared" si="64"/>
        <v>0</v>
      </c>
      <c r="BN41" s="54">
        <v>3</v>
      </c>
      <c r="BO41" s="55">
        <f t="shared" si="36"/>
        <v>0</v>
      </c>
      <c r="BP41" s="55">
        <f t="shared" si="65"/>
        <v>0</v>
      </c>
      <c r="BQ41" s="55">
        <f t="shared" si="66"/>
        <v>0</v>
      </c>
      <c r="BR41" s="56">
        <f t="shared" si="67"/>
        <v>0</v>
      </c>
      <c r="BS41" s="54">
        <v>4</v>
      </c>
      <c r="BT41" s="55">
        <f t="shared" si="40"/>
        <v>0</v>
      </c>
      <c r="BU41" s="55">
        <f t="shared" si="68"/>
        <v>0</v>
      </c>
      <c r="BV41" s="55">
        <f t="shared" si="69"/>
        <v>0</v>
      </c>
      <c r="BW41" s="56">
        <f t="shared" si="70"/>
        <v>0</v>
      </c>
      <c r="BX41" s="54">
        <v>5</v>
      </c>
      <c r="BY41" s="55">
        <f t="shared" si="44"/>
        <v>0</v>
      </c>
      <c r="BZ41" s="55">
        <f t="shared" si="71"/>
        <v>0</v>
      </c>
      <c r="CA41" s="55">
        <f t="shared" si="72"/>
        <v>0</v>
      </c>
      <c r="CB41" s="56">
        <f t="shared" si="73"/>
        <v>0</v>
      </c>
    </row>
    <row r="42" spans="1:80" ht="18" customHeight="1" thickBot="1">
      <c r="A42" s="35"/>
      <c r="B42" s="38"/>
      <c r="C42" s="32"/>
      <c r="D42" s="32"/>
      <c r="E42" s="32"/>
      <c r="F42" s="32"/>
      <c r="G42" s="32" t="str">
        <f t="shared" si="54"/>
        <v/>
      </c>
      <c r="H42" s="37" t="str">
        <f t="shared" ref="H42" si="74">IF(C42&gt;0,T42+U42+V42,"")</f>
        <v/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43"/>
      <c r="AE42" s="144">
        <f>SUM(AE16:AE41)</f>
        <v>3</v>
      </c>
      <c r="AF42" s="144">
        <f>SUM(AF16:AF41)</f>
        <v>456</v>
      </c>
      <c r="AG42" s="144">
        <f>SUM(AG16:AG41)</f>
        <v>774</v>
      </c>
      <c r="AH42" s="145">
        <f>SUM(AH16:AH41)</f>
        <v>6.5</v>
      </c>
      <c r="AI42" s="146"/>
      <c r="AJ42" s="144">
        <f t="shared" ref="AJ42:CB42" si="75">SUM(AJ16:AJ41)</f>
        <v>1</v>
      </c>
      <c r="AK42" s="144">
        <f t="shared" si="75"/>
        <v>176</v>
      </c>
      <c r="AL42" s="144">
        <f t="shared" si="75"/>
        <v>261</v>
      </c>
      <c r="AM42" s="145">
        <f t="shared" si="75"/>
        <v>3</v>
      </c>
      <c r="AN42" s="146"/>
      <c r="AO42" s="144">
        <f>SUM(AO16:AO41)</f>
        <v>0</v>
      </c>
      <c r="AP42" s="144">
        <f t="shared" si="75"/>
        <v>0</v>
      </c>
      <c r="AQ42" s="144">
        <f t="shared" si="75"/>
        <v>0</v>
      </c>
      <c r="AR42" s="145">
        <f t="shared" si="75"/>
        <v>0</v>
      </c>
      <c r="AS42" s="146"/>
      <c r="AT42" s="144">
        <f t="shared" si="75"/>
        <v>0</v>
      </c>
      <c r="AU42" s="144">
        <f t="shared" si="75"/>
        <v>0</v>
      </c>
      <c r="AV42" s="144">
        <f t="shared" si="75"/>
        <v>0</v>
      </c>
      <c r="AW42" s="145">
        <f>SUM(AW16:AW41)</f>
        <v>0</v>
      </c>
      <c r="AX42" s="146"/>
      <c r="AY42" s="144">
        <f t="shared" si="75"/>
        <v>0</v>
      </c>
      <c r="AZ42" s="144">
        <f t="shared" si="75"/>
        <v>0</v>
      </c>
      <c r="BA42" s="144">
        <f t="shared" si="75"/>
        <v>0</v>
      </c>
      <c r="BB42" s="145">
        <f t="shared" si="75"/>
        <v>0</v>
      </c>
      <c r="BC42" s="57"/>
      <c r="BD42" s="143"/>
      <c r="BE42" s="144">
        <f t="shared" si="75"/>
        <v>0</v>
      </c>
      <c r="BF42" s="144">
        <f t="shared" si="75"/>
        <v>0</v>
      </c>
      <c r="BG42" s="144">
        <f t="shared" si="75"/>
        <v>0</v>
      </c>
      <c r="BH42" s="145">
        <f t="shared" si="75"/>
        <v>0</v>
      </c>
      <c r="BI42" s="146"/>
      <c r="BJ42" s="144">
        <f t="shared" si="75"/>
        <v>1</v>
      </c>
      <c r="BK42" s="144">
        <f t="shared" si="75"/>
        <v>158</v>
      </c>
      <c r="BL42" s="144">
        <f t="shared" si="75"/>
        <v>268</v>
      </c>
      <c r="BM42" s="145">
        <f t="shared" si="75"/>
        <v>3.5</v>
      </c>
      <c r="BN42" s="146"/>
      <c r="BO42" s="144">
        <f t="shared" si="75"/>
        <v>1</v>
      </c>
      <c r="BP42" s="144">
        <f t="shared" si="75"/>
        <v>127</v>
      </c>
      <c r="BQ42" s="144">
        <f t="shared" si="75"/>
        <v>230</v>
      </c>
      <c r="BR42" s="145">
        <f t="shared" si="75"/>
        <v>0</v>
      </c>
      <c r="BS42" s="146"/>
      <c r="BT42" s="144">
        <f t="shared" si="75"/>
        <v>1</v>
      </c>
      <c r="BU42" s="144">
        <f t="shared" si="75"/>
        <v>137</v>
      </c>
      <c r="BV42" s="144">
        <f t="shared" si="75"/>
        <v>232</v>
      </c>
      <c r="BW42" s="145">
        <f t="shared" si="75"/>
        <v>0</v>
      </c>
      <c r="BX42" s="146"/>
      <c r="BY42" s="144">
        <f t="shared" si="75"/>
        <v>1</v>
      </c>
      <c r="BZ42" s="144">
        <f t="shared" si="75"/>
        <v>139</v>
      </c>
      <c r="CA42" s="144">
        <f t="shared" si="75"/>
        <v>230</v>
      </c>
      <c r="CB42" s="145">
        <f t="shared" si="75"/>
        <v>0</v>
      </c>
    </row>
    <row r="43" spans="1:80" ht="29.25" customHeight="1">
      <c r="A43" s="32"/>
      <c r="B43" s="32"/>
      <c r="C43" s="32"/>
      <c r="D43" s="258" t="s">
        <v>91</v>
      </c>
      <c r="E43" s="259"/>
      <c r="F43" s="259"/>
      <c r="G43" s="259"/>
      <c r="H43" s="259"/>
      <c r="I43" s="259"/>
      <c r="J43" s="259"/>
      <c r="K43" s="259"/>
      <c r="L43" s="260"/>
      <c r="M43" s="32"/>
      <c r="N43" s="32"/>
      <c r="O43" s="32"/>
      <c r="P43" s="32"/>
      <c r="Q43" s="32"/>
      <c r="R43" s="32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80" ht="9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80" ht="20.25" customHeight="1">
      <c r="A45" s="28"/>
      <c r="B45" s="261" t="s">
        <v>130</v>
      </c>
      <c r="C45" s="261"/>
      <c r="D45" s="257" t="s">
        <v>86</v>
      </c>
      <c r="E45" s="257"/>
      <c r="F45" s="257"/>
      <c r="G45" s="257"/>
      <c r="H45" s="257"/>
      <c r="I45" s="28"/>
      <c r="J45" s="39" t="s">
        <v>38</v>
      </c>
      <c r="K45" s="39"/>
      <c r="L45" s="264" t="s">
        <v>39</v>
      </c>
      <c r="M45" s="264"/>
      <c r="N45" s="41"/>
      <c r="O45" s="265" t="s">
        <v>127</v>
      </c>
      <c r="P45" s="265"/>
      <c r="Q45" s="28"/>
      <c r="R45" s="28"/>
      <c r="S45" s="10"/>
      <c r="T45" s="10"/>
      <c r="U45" s="10" t="s">
        <v>52</v>
      </c>
      <c r="V45" s="10"/>
      <c r="W45" s="72" t="s">
        <v>83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 t="s">
        <v>36</v>
      </c>
      <c r="AJ45" s="279" t="s">
        <v>38</v>
      </c>
      <c r="AK45" s="279"/>
      <c r="AL45" s="274" t="s">
        <v>39</v>
      </c>
      <c r="AM45" s="274"/>
      <c r="AN45" s="274"/>
      <c r="AO45" s="274" t="s">
        <v>127</v>
      </c>
      <c r="AP45" s="274"/>
      <c r="AQ45" s="274"/>
      <c r="AR45" s="274"/>
      <c r="AS45" s="72"/>
      <c r="AT45" s="10" t="s">
        <v>84</v>
      </c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80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72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80" ht="28.5" customHeight="1">
      <c r="A47" s="28"/>
      <c r="B47" s="150">
        <v>1</v>
      </c>
      <c r="C47" s="151" t="s">
        <v>128</v>
      </c>
      <c r="D47" s="248" t="str">
        <f>VLOOKUP(B47,U$47:AG$55,3,0)</f>
        <v>CHERISEY</v>
      </c>
      <c r="E47" s="249"/>
      <c r="F47" s="249"/>
      <c r="G47" s="249"/>
      <c r="H47" s="250"/>
      <c r="I47" s="39"/>
      <c r="J47" s="42">
        <f>VLOOKUP(B47,U$47:AR$55,16,0)</f>
        <v>3</v>
      </c>
      <c r="K47" s="41"/>
      <c r="L47" s="262">
        <f>VLOOKUP(B47,U$47:AR$55,18,0)</f>
        <v>6.5</v>
      </c>
      <c r="M47" s="263"/>
      <c r="N47" s="28"/>
      <c r="O47" s="266">
        <f>VLOOKUP(B47,U$47:AR$55,21,0)</f>
        <v>1230</v>
      </c>
      <c r="P47" s="267"/>
      <c r="Q47" s="28"/>
      <c r="R47" s="28"/>
      <c r="S47" s="10"/>
      <c r="T47" s="10"/>
      <c r="U47" s="25">
        <f>RANK(AT47,AT$47:AV$55)</f>
        <v>1</v>
      </c>
      <c r="V47" s="98"/>
      <c r="W47" s="276" t="str">
        <f>N2</f>
        <v>CHERISEY</v>
      </c>
      <c r="X47" s="277"/>
      <c r="Y47" s="277"/>
      <c r="Z47" s="277"/>
      <c r="AA47" s="277"/>
      <c r="AB47" s="277"/>
      <c r="AC47" s="277"/>
      <c r="AD47" s="277"/>
      <c r="AE47" s="277"/>
      <c r="AF47" s="277"/>
      <c r="AG47" s="278"/>
      <c r="AH47" s="99"/>
      <c r="AI47" s="100">
        <v>1</v>
      </c>
      <c r="AJ47" s="280">
        <f>AE42+BE42</f>
        <v>3</v>
      </c>
      <c r="AK47" s="281"/>
      <c r="AL47" s="240">
        <f>AH42+BH42</f>
        <v>6.5</v>
      </c>
      <c r="AM47" s="241"/>
      <c r="AN47" s="242"/>
      <c r="AO47" s="240">
        <f>AF42+AG42+BF42+BG42</f>
        <v>1230</v>
      </c>
      <c r="AP47" s="241"/>
      <c r="AQ47" s="241"/>
      <c r="AR47" s="242"/>
      <c r="AS47" s="25"/>
      <c r="AT47" s="239">
        <f>AL47+(AO47/10000)-0.00001</f>
        <v>6.6229900000000006</v>
      </c>
      <c r="AU47" s="239"/>
      <c r="AV47" s="23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80" ht="15.9" customHeight="1">
      <c r="A48" s="28"/>
      <c r="B48" s="28"/>
      <c r="C48" s="40"/>
      <c r="D48" s="41"/>
      <c r="E48" s="41"/>
      <c r="F48" s="41"/>
      <c r="G48" s="41"/>
      <c r="H48" s="41"/>
      <c r="I48" s="39"/>
      <c r="J48" s="41"/>
      <c r="K48" s="41"/>
      <c r="L48" s="41"/>
      <c r="M48" s="41"/>
      <c r="N48" s="28"/>
      <c r="O48" s="39"/>
      <c r="P48" s="39"/>
      <c r="Q48" s="28"/>
      <c r="R48" s="28"/>
      <c r="S48" s="10"/>
      <c r="T48" s="10"/>
      <c r="U48" s="25"/>
      <c r="V48" s="9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0"/>
      <c r="AJ48" s="102"/>
      <c r="AK48" s="102"/>
      <c r="AL48" s="103"/>
      <c r="AM48" s="103"/>
      <c r="AN48" s="103"/>
      <c r="AO48" s="103"/>
      <c r="AP48" s="103"/>
      <c r="AQ48" s="103"/>
      <c r="AR48" s="103"/>
      <c r="AS48" s="98"/>
      <c r="AT48" s="166"/>
      <c r="AU48" s="166"/>
      <c r="AV48" s="166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24.9" customHeight="1">
      <c r="A49" s="28"/>
      <c r="B49" s="150">
        <v>2</v>
      </c>
      <c r="C49" s="151" t="s">
        <v>129</v>
      </c>
      <c r="D49" s="251" t="str">
        <f>VLOOKUP(B49,U$47:AG$55,3,0)</f>
        <v>GARDEN METZ</v>
      </c>
      <c r="E49" s="252"/>
      <c r="F49" s="252"/>
      <c r="G49" s="252"/>
      <c r="H49" s="253"/>
      <c r="I49" s="39"/>
      <c r="J49" s="42">
        <f>VLOOKUP(B49,U$47:AR$55,16,0)</f>
        <v>2</v>
      </c>
      <c r="K49" s="41"/>
      <c r="L49" s="262">
        <f>VLOOKUP(B49,U$47:AN$55,18,0)</f>
        <v>6.5</v>
      </c>
      <c r="M49" s="263"/>
      <c r="N49" s="28"/>
      <c r="O49" s="266">
        <f>VLOOKUP(B49,U$47:AR$55,21,0)</f>
        <v>863</v>
      </c>
      <c r="P49" s="267"/>
      <c r="Q49" s="28"/>
      <c r="R49" s="28"/>
      <c r="S49" s="10"/>
      <c r="T49" s="10"/>
      <c r="U49" s="25">
        <f>RANK(AT49,AT$47:AV$55)</f>
        <v>2</v>
      </c>
      <c r="V49" s="98"/>
      <c r="W49" s="276" t="str">
        <f>N4</f>
        <v>GARDEN METZ</v>
      </c>
      <c r="X49" s="277"/>
      <c r="Y49" s="277"/>
      <c r="Z49" s="277"/>
      <c r="AA49" s="277"/>
      <c r="AB49" s="277"/>
      <c r="AC49" s="277"/>
      <c r="AD49" s="277"/>
      <c r="AE49" s="277"/>
      <c r="AF49" s="277"/>
      <c r="AG49" s="278"/>
      <c r="AH49" s="99"/>
      <c r="AI49" s="100">
        <v>2</v>
      </c>
      <c r="AJ49" s="280">
        <f>AJ42+BJ42</f>
        <v>2</v>
      </c>
      <c r="AK49" s="281"/>
      <c r="AL49" s="240">
        <f>AM42+BM42</f>
        <v>6.5</v>
      </c>
      <c r="AM49" s="241"/>
      <c r="AN49" s="242"/>
      <c r="AO49" s="240">
        <f>AK42+AL42+BK42+BL42</f>
        <v>863</v>
      </c>
      <c r="AP49" s="241"/>
      <c r="AQ49" s="241"/>
      <c r="AR49" s="242"/>
      <c r="AS49" s="25"/>
      <c r="AT49" s="239">
        <f>AL49+(AO49/10000)-0.00002</f>
        <v>6.5862799999999995</v>
      </c>
      <c r="AU49" s="239"/>
      <c r="AV49" s="23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5.9" customHeight="1">
      <c r="A50" s="28"/>
      <c r="B50" s="28"/>
      <c r="C50" s="40"/>
      <c r="D50" s="104"/>
      <c r="E50" s="104"/>
      <c r="F50" s="104"/>
      <c r="G50" s="104"/>
      <c r="H50" s="104"/>
      <c r="I50" s="39"/>
      <c r="J50" s="41"/>
      <c r="K50" s="41"/>
      <c r="L50" s="41"/>
      <c r="M50" s="41"/>
      <c r="N50" s="28"/>
      <c r="O50" s="39"/>
      <c r="P50" s="39"/>
      <c r="Q50" s="28"/>
      <c r="R50" s="28"/>
      <c r="S50" s="10"/>
      <c r="T50" s="10"/>
      <c r="U50" s="25"/>
      <c r="V50" s="98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0"/>
      <c r="AJ50" s="102"/>
      <c r="AK50" s="102"/>
      <c r="AL50" s="103"/>
      <c r="AM50" s="103"/>
      <c r="AN50" s="103"/>
      <c r="AO50" s="103"/>
      <c r="AP50" s="103"/>
      <c r="AQ50" s="103"/>
      <c r="AR50" s="103"/>
      <c r="AS50" s="98"/>
      <c r="AT50" s="166"/>
      <c r="AU50" s="166"/>
      <c r="AV50" s="166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24.9" customHeight="1">
      <c r="A51" s="28"/>
      <c r="B51" s="150">
        <v>3</v>
      </c>
      <c r="C51" s="151" t="s">
        <v>129</v>
      </c>
      <c r="D51" s="251" t="str">
        <f>VLOOKUP(B51,U$47:AG$55,3,0)</f>
        <v>SARREGUEMINES</v>
      </c>
      <c r="E51" s="252"/>
      <c r="F51" s="252"/>
      <c r="G51" s="252"/>
      <c r="H51" s="253"/>
      <c r="I51" s="39"/>
      <c r="J51" s="42">
        <f>VLOOKUP(B51,U$47:AR$55,16,0)</f>
        <v>1</v>
      </c>
      <c r="K51" s="41"/>
      <c r="L51" s="262">
        <f>VLOOKUP(B51,U$47:AN$55,18,0)</f>
        <v>0</v>
      </c>
      <c r="M51" s="263"/>
      <c r="N51" s="28"/>
      <c r="O51" s="266">
        <f>VLOOKUP(B51,U$47:AR$55,21,0)</f>
        <v>369</v>
      </c>
      <c r="P51" s="267"/>
      <c r="Q51" s="28"/>
      <c r="R51" s="28"/>
      <c r="S51" s="10"/>
      <c r="T51" s="10"/>
      <c r="U51" s="25">
        <f>RANK(AT51,AT$47:AV$55)</f>
        <v>5</v>
      </c>
      <c r="V51" s="98"/>
      <c r="W51" s="276" t="str">
        <f>N6</f>
        <v>SAINT DIE</v>
      </c>
      <c r="X51" s="277"/>
      <c r="Y51" s="277"/>
      <c r="Z51" s="277"/>
      <c r="AA51" s="277"/>
      <c r="AB51" s="277"/>
      <c r="AC51" s="277"/>
      <c r="AD51" s="277"/>
      <c r="AE51" s="277"/>
      <c r="AF51" s="277"/>
      <c r="AG51" s="278"/>
      <c r="AH51" s="99"/>
      <c r="AI51" s="100">
        <v>3</v>
      </c>
      <c r="AJ51" s="280">
        <f>AO42+BO42</f>
        <v>1</v>
      </c>
      <c r="AK51" s="281"/>
      <c r="AL51" s="240">
        <f>AR42+BR42</f>
        <v>0</v>
      </c>
      <c r="AM51" s="241"/>
      <c r="AN51" s="242"/>
      <c r="AO51" s="240">
        <f>AP42+AQ42+BP42+BQ42</f>
        <v>357</v>
      </c>
      <c r="AP51" s="241"/>
      <c r="AQ51" s="241"/>
      <c r="AR51" s="242"/>
      <c r="AS51" s="25"/>
      <c r="AT51" s="239">
        <f>AL51+(AO51/10000)-0.00003</f>
        <v>3.567E-2</v>
      </c>
      <c r="AU51" s="239"/>
      <c r="AV51" s="23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5.9" customHeight="1">
      <c r="A52" s="28"/>
      <c r="B52" s="28"/>
      <c r="C52" s="40"/>
      <c r="D52" s="104"/>
      <c r="E52" s="104"/>
      <c r="F52" s="104"/>
      <c r="G52" s="104"/>
      <c r="H52" s="104"/>
      <c r="I52" s="39"/>
      <c r="J52" s="41"/>
      <c r="K52" s="41"/>
      <c r="L52" s="41"/>
      <c r="M52" s="41"/>
      <c r="N52" s="28"/>
      <c r="O52" s="39"/>
      <c r="P52" s="39"/>
      <c r="Q52" s="28"/>
      <c r="R52" s="28"/>
      <c r="S52" s="10"/>
      <c r="T52" s="10"/>
      <c r="U52" s="25"/>
      <c r="V52" s="98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0"/>
      <c r="AJ52" s="102"/>
      <c r="AK52" s="102"/>
      <c r="AL52" s="103"/>
      <c r="AM52" s="103"/>
      <c r="AN52" s="103"/>
      <c r="AO52" s="103"/>
      <c r="AP52" s="103"/>
      <c r="AQ52" s="103"/>
      <c r="AR52" s="103"/>
      <c r="AS52" s="98"/>
      <c r="AT52" s="166"/>
      <c r="AU52" s="166"/>
      <c r="AV52" s="166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0" ht="24.9" customHeight="1">
      <c r="A53" s="28"/>
      <c r="B53" s="150">
        <v>4</v>
      </c>
      <c r="C53" s="151" t="s">
        <v>129</v>
      </c>
      <c r="D53" s="251" t="str">
        <f>VLOOKUP(B53,U$47:AG$55,3,0)</f>
        <v>VITTEL HAZEAU</v>
      </c>
      <c r="E53" s="252"/>
      <c r="F53" s="252"/>
      <c r="G53" s="252"/>
      <c r="H53" s="253"/>
      <c r="I53" s="39"/>
      <c r="J53" s="42">
        <f>VLOOKUP(B53,U$47:AR$55,16,0)</f>
        <v>1</v>
      </c>
      <c r="K53" s="41"/>
      <c r="L53" s="262">
        <f>VLOOKUP(B53,U$47:AN$55,18,0)</f>
        <v>0</v>
      </c>
      <c r="M53" s="263"/>
      <c r="N53" s="28"/>
      <c r="O53" s="266">
        <f>VLOOKUP(B53,U$47:AR$55,21,0)</f>
        <v>369</v>
      </c>
      <c r="P53" s="267"/>
      <c r="Q53" s="28"/>
      <c r="R53" s="28"/>
      <c r="S53" s="10"/>
      <c r="T53" s="10"/>
      <c r="U53" s="25">
        <f>RANK(AT53,AT$47:AV$55)</f>
        <v>3</v>
      </c>
      <c r="V53" s="98"/>
      <c r="W53" s="276" t="str">
        <f>N8</f>
        <v>SARREGUEMINES</v>
      </c>
      <c r="X53" s="277"/>
      <c r="Y53" s="277"/>
      <c r="Z53" s="277"/>
      <c r="AA53" s="277"/>
      <c r="AB53" s="277"/>
      <c r="AC53" s="277"/>
      <c r="AD53" s="277"/>
      <c r="AE53" s="277"/>
      <c r="AF53" s="277"/>
      <c r="AG53" s="278"/>
      <c r="AH53" s="99"/>
      <c r="AI53" s="100">
        <v>4</v>
      </c>
      <c r="AJ53" s="280">
        <f>AT42+BT42</f>
        <v>1</v>
      </c>
      <c r="AK53" s="281"/>
      <c r="AL53" s="240">
        <f>AW42+BW42</f>
        <v>0</v>
      </c>
      <c r="AM53" s="241"/>
      <c r="AN53" s="242"/>
      <c r="AO53" s="240">
        <f>AU42+AV42+BU42+BV42</f>
        <v>369</v>
      </c>
      <c r="AP53" s="241"/>
      <c r="AQ53" s="241"/>
      <c r="AR53" s="242"/>
      <c r="AS53" s="25"/>
      <c r="AT53" s="239">
        <f>AL53+(AO53/10000)-0.00004</f>
        <v>3.6860000000000004E-2</v>
      </c>
      <c r="AU53" s="239"/>
      <c r="AV53" s="23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ht="15.9" customHeight="1">
      <c r="A54" s="28"/>
      <c r="B54" s="28"/>
      <c r="C54" s="40"/>
      <c r="D54" s="104"/>
      <c r="E54" s="104"/>
      <c r="F54" s="104"/>
      <c r="G54" s="104"/>
      <c r="H54" s="104"/>
      <c r="I54" s="39"/>
      <c r="J54" s="41"/>
      <c r="K54" s="41"/>
      <c r="L54" s="41"/>
      <c r="M54" s="41"/>
      <c r="N54" s="28"/>
      <c r="O54" s="39"/>
      <c r="P54" s="39"/>
      <c r="Q54" s="28"/>
      <c r="R54" s="28"/>
      <c r="S54" s="10"/>
      <c r="T54" s="10"/>
      <c r="U54" s="25"/>
      <c r="V54" s="98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0"/>
      <c r="AJ54" s="102"/>
      <c r="AK54" s="102"/>
      <c r="AL54" s="103"/>
      <c r="AM54" s="103"/>
      <c r="AN54" s="103"/>
      <c r="AO54" s="103"/>
      <c r="AP54" s="103"/>
      <c r="AQ54" s="103"/>
      <c r="AR54" s="103"/>
      <c r="AS54" s="98"/>
      <c r="AT54" s="166"/>
      <c r="AU54" s="166"/>
      <c r="AV54" s="166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 ht="24.9" customHeight="1">
      <c r="A55" s="28"/>
      <c r="B55" s="150">
        <v>5</v>
      </c>
      <c r="C55" s="151" t="s">
        <v>129</v>
      </c>
      <c r="D55" s="251" t="str">
        <f>VLOOKUP(B55,U$47:AG$55,3,0)</f>
        <v>SAINT DIE</v>
      </c>
      <c r="E55" s="252"/>
      <c r="F55" s="252"/>
      <c r="G55" s="252"/>
      <c r="H55" s="253"/>
      <c r="I55" s="39"/>
      <c r="J55" s="42">
        <f>VLOOKUP(B55,U$47:AR$55,16,0)</f>
        <v>1</v>
      </c>
      <c r="K55" s="41"/>
      <c r="L55" s="262">
        <f>VLOOKUP(B55,U$47:AN$55,18,0)</f>
        <v>0</v>
      </c>
      <c r="M55" s="263"/>
      <c r="N55" s="28"/>
      <c r="O55" s="266">
        <f>VLOOKUP(B55,U$47:AR$55,21,0)</f>
        <v>357</v>
      </c>
      <c r="P55" s="267"/>
      <c r="Q55" s="28"/>
      <c r="R55" s="28"/>
      <c r="S55" s="10"/>
      <c r="T55" s="10"/>
      <c r="U55" s="25">
        <f>RANK(AT55,AT$47:AV$55)</f>
        <v>4</v>
      </c>
      <c r="V55" s="98"/>
      <c r="W55" s="276" t="str">
        <f>N10</f>
        <v>VITTEL HAZEAU</v>
      </c>
      <c r="X55" s="277"/>
      <c r="Y55" s="277"/>
      <c r="Z55" s="277"/>
      <c r="AA55" s="277"/>
      <c r="AB55" s="277"/>
      <c r="AC55" s="277"/>
      <c r="AD55" s="277"/>
      <c r="AE55" s="277"/>
      <c r="AF55" s="277"/>
      <c r="AG55" s="278"/>
      <c r="AH55" s="99"/>
      <c r="AI55" s="100">
        <v>5</v>
      </c>
      <c r="AJ55" s="280">
        <f>AY42+BY42</f>
        <v>1</v>
      </c>
      <c r="AK55" s="281"/>
      <c r="AL55" s="240">
        <f>BB42+CB42</f>
        <v>0</v>
      </c>
      <c r="AM55" s="241"/>
      <c r="AN55" s="242"/>
      <c r="AO55" s="240">
        <f>AZ42+BA42+BZ42+CA42</f>
        <v>369</v>
      </c>
      <c r="AP55" s="241"/>
      <c r="AQ55" s="241"/>
      <c r="AR55" s="242"/>
      <c r="AS55" s="25"/>
      <c r="AT55" s="239">
        <f>AL55+(AO55/10000)-0.00005</f>
        <v>3.6850000000000001E-2</v>
      </c>
      <c r="AU55" s="239"/>
      <c r="AV55" s="23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  <row r="57" spans="1:60"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</row>
  </sheetData>
  <sheetProtection password="CCF3" sheet="1" objects="1" scenarios="1"/>
  <mergeCells count="97">
    <mergeCell ref="N2:P2"/>
    <mergeCell ref="D3:D10"/>
    <mergeCell ref="N4:P4"/>
    <mergeCell ref="G6:L10"/>
    <mergeCell ref="N6:P6"/>
    <mergeCell ref="N8:P8"/>
    <mergeCell ref="N10:P10"/>
    <mergeCell ref="U10:Y10"/>
    <mergeCell ref="AD10:BB10"/>
    <mergeCell ref="BD10:CA10"/>
    <mergeCell ref="A12:A15"/>
    <mergeCell ref="C12:C15"/>
    <mergeCell ref="I12:I15"/>
    <mergeCell ref="B13:B15"/>
    <mergeCell ref="E13:G13"/>
    <mergeCell ref="M13:O13"/>
    <mergeCell ref="T13:V13"/>
    <mergeCell ref="BX13:CB13"/>
    <mergeCell ref="J15:L15"/>
    <mergeCell ref="W13:Z13"/>
    <mergeCell ref="AD13:AH13"/>
    <mergeCell ref="AI13:AM13"/>
    <mergeCell ref="AN13:AR13"/>
    <mergeCell ref="J21:L21"/>
    <mergeCell ref="BD13:BH13"/>
    <mergeCell ref="BI13:BM13"/>
    <mergeCell ref="J19:L19"/>
    <mergeCell ref="J20:L20"/>
    <mergeCell ref="BN13:BR13"/>
    <mergeCell ref="BS13:BW13"/>
    <mergeCell ref="J16:L16"/>
    <mergeCell ref="J17:L17"/>
    <mergeCell ref="J18:L18"/>
    <mergeCell ref="AS13:AW13"/>
    <mergeCell ref="AX13:BB13"/>
    <mergeCell ref="J33:L33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4:L34"/>
    <mergeCell ref="J35:L35"/>
    <mergeCell ref="D43:L43"/>
    <mergeCell ref="B45:C45"/>
    <mergeCell ref="D45:H45"/>
    <mergeCell ref="L45:M45"/>
    <mergeCell ref="O45:P45"/>
    <mergeCell ref="AJ45:AK45"/>
    <mergeCell ref="AL45:AN45"/>
    <mergeCell ref="AO45:AR45"/>
    <mergeCell ref="D47:H47"/>
    <mergeCell ref="L47:M47"/>
    <mergeCell ref="O47:P47"/>
    <mergeCell ref="W47:AG47"/>
    <mergeCell ref="AJ47:AK47"/>
    <mergeCell ref="AL47:AN47"/>
    <mergeCell ref="AO47:AR47"/>
    <mergeCell ref="AT47:AV47"/>
    <mergeCell ref="D49:H49"/>
    <mergeCell ref="L49:M49"/>
    <mergeCell ref="O49:P49"/>
    <mergeCell ref="W49:AG49"/>
    <mergeCell ref="AJ49:AK49"/>
    <mergeCell ref="AL49:AN49"/>
    <mergeCell ref="AO49:AR49"/>
    <mergeCell ref="AT49:AV49"/>
    <mergeCell ref="AO51:AR51"/>
    <mergeCell ref="AT51:AV51"/>
    <mergeCell ref="D53:H53"/>
    <mergeCell ref="L53:M53"/>
    <mergeCell ref="O53:P53"/>
    <mergeCell ref="W53:AG53"/>
    <mergeCell ref="AJ53:AK53"/>
    <mergeCell ref="AL53:AN53"/>
    <mergeCell ref="AO53:AR53"/>
    <mergeCell ref="AT53:AV53"/>
    <mergeCell ref="D51:H51"/>
    <mergeCell ref="L51:M51"/>
    <mergeCell ref="O51:P51"/>
    <mergeCell ref="W51:AG51"/>
    <mergeCell ref="AJ51:AK51"/>
    <mergeCell ref="AL51:AN51"/>
    <mergeCell ref="AO55:AR55"/>
    <mergeCell ref="AT55:AV55"/>
    <mergeCell ref="D55:H55"/>
    <mergeCell ref="L55:M55"/>
    <mergeCell ref="O55:P55"/>
    <mergeCell ref="W55:AG55"/>
    <mergeCell ref="AJ55:AK55"/>
    <mergeCell ref="AL55:AN55"/>
  </mergeCells>
  <pageMargins left="0.31496062992125984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67"/>
  <sheetViews>
    <sheetView zoomScaleNormal="100" workbookViewId="0">
      <selection activeCell="R71" sqref="R71"/>
    </sheetView>
  </sheetViews>
  <sheetFormatPr baseColWidth="10" defaultRowHeight="14.4"/>
  <cols>
    <col min="1" max="1" width="5.88671875" customWidth="1"/>
    <col min="2" max="2" width="9.88671875" customWidth="1"/>
    <col min="3" max="3" width="8.88671875" customWidth="1"/>
    <col min="4" max="4" width="4.6640625" customWidth="1"/>
    <col min="5" max="5" width="4.33203125" customWidth="1"/>
    <col min="6" max="6" width="4.5546875" customWidth="1"/>
    <col min="7" max="7" width="3.33203125" customWidth="1"/>
    <col min="8" max="8" width="5.6640625" customWidth="1"/>
    <col min="9" max="9" width="7.44140625" customWidth="1"/>
    <col min="10" max="10" width="4" customWidth="1"/>
    <col min="11" max="11" width="7.44140625" customWidth="1"/>
    <col min="12" max="12" width="2.88671875" customWidth="1"/>
    <col min="14" max="14" width="8.88671875" customWidth="1"/>
    <col min="15" max="15" width="5.6640625" customWidth="1"/>
  </cols>
  <sheetData>
    <row r="1" spans="1:15" ht="12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2.5" customHeight="1" thickBot="1">
      <c r="A2" s="32"/>
      <c r="B2" s="32"/>
      <c r="C2" s="141"/>
      <c r="D2" s="290" t="s">
        <v>125</v>
      </c>
      <c r="E2" s="290"/>
      <c r="F2" s="290"/>
      <c r="G2" s="291" t="s">
        <v>126</v>
      </c>
      <c r="H2" s="291"/>
      <c r="I2" s="291"/>
      <c r="J2" s="292">
        <f ca="1">TODAY()</f>
        <v>43584</v>
      </c>
      <c r="K2" s="292"/>
      <c r="L2" s="292"/>
      <c r="M2" s="142"/>
      <c r="N2" s="32"/>
      <c r="O2" s="32"/>
    </row>
    <row r="3" spans="1:15" ht="9" customHeight="1">
      <c r="A3" s="32"/>
      <c r="B3" s="32"/>
      <c r="C3" s="32"/>
      <c r="D3" s="32"/>
      <c r="E3" s="32"/>
      <c r="F3" s="32"/>
      <c r="G3" s="32"/>
      <c r="H3" s="32"/>
      <c r="I3" s="32"/>
      <c r="J3" s="38"/>
      <c r="K3" s="32"/>
      <c r="L3" s="32"/>
      <c r="M3" s="32"/>
      <c r="N3" s="32"/>
      <c r="O3" s="32"/>
    </row>
    <row r="4" spans="1:15" ht="5.0999999999999996" customHeight="1">
      <c r="A4" s="32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212"/>
      <c r="O4" s="32"/>
    </row>
    <row r="5" spans="1:15" ht="14.1" customHeight="1">
      <c r="A5" s="32"/>
      <c r="B5" s="169"/>
      <c r="C5" s="32"/>
      <c r="D5" s="289" t="s">
        <v>109</v>
      </c>
      <c r="E5" s="289"/>
      <c r="F5" s="289"/>
      <c r="G5" s="289"/>
      <c r="H5" s="289"/>
      <c r="I5" s="289"/>
      <c r="J5" s="289"/>
      <c r="K5" s="289"/>
      <c r="L5" s="32"/>
      <c r="M5" s="32"/>
      <c r="N5" s="213"/>
      <c r="O5" s="32"/>
    </row>
    <row r="6" spans="1:15" ht="8.1" customHeight="1">
      <c r="A6" s="32"/>
      <c r="B6" s="169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213"/>
      <c r="O6" s="32"/>
    </row>
    <row r="7" spans="1:15">
      <c r="A7" s="32"/>
      <c r="B7" s="172" t="s">
        <v>131</v>
      </c>
      <c r="C7" s="282" t="s">
        <v>86</v>
      </c>
      <c r="D7" s="282"/>
      <c r="E7" s="282"/>
      <c r="F7" s="282"/>
      <c r="G7" s="282"/>
      <c r="H7" s="118"/>
      <c r="I7" s="105" t="s">
        <v>38</v>
      </c>
      <c r="J7" s="118"/>
      <c r="K7" s="105" t="s">
        <v>39</v>
      </c>
      <c r="L7" s="118"/>
      <c r="M7" s="105" t="s">
        <v>127</v>
      </c>
      <c r="N7" s="213"/>
      <c r="O7" s="32"/>
    </row>
    <row r="8" spans="1:15" ht="5.25" customHeight="1">
      <c r="A8" s="32"/>
      <c r="B8" s="16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213"/>
      <c r="O8" s="32"/>
    </row>
    <row r="9" spans="1:15" ht="16.2">
      <c r="A9" s="32"/>
      <c r="B9" s="171" t="s">
        <v>136</v>
      </c>
      <c r="C9" s="286" t="str">
        <f>'Poule A'!D47</f>
        <v>PREISCH</v>
      </c>
      <c r="D9" s="287"/>
      <c r="E9" s="287"/>
      <c r="F9" s="287"/>
      <c r="G9" s="288"/>
      <c r="H9" s="32"/>
      <c r="I9" s="71">
        <f>'Poule A'!J47</f>
        <v>3</v>
      </c>
      <c r="J9" s="36"/>
      <c r="K9" s="71">
        <f>'Poule A'!L47</f>
        <v>6</v>
      </c>
      <c r="L9" s="36"/>
      <c r="M9" s="71">
        <f>'Poule A'!O47</f>
        <v>1294</v>
      </c>
      <c r="N9" s="213"/>
      <c r="O9" s="32"/>
    </row>
    <row r="10" spans="1:15" ht="8.1" customHeight="1">
      <c r="A10" s="32"/>
      <c r="B10" s="170"/>
      <c r="C10" s="32"/>
      <c r="D10" s="32"/>
      <c r="E10" s="32"/>
      <c r="F10" s="32"/>
      <c r="G10" s="32"/>
      <c r="H10" s="32"/>
      <c r="I10" s="36"/>
      <c r="J10" s="36"/>
      <c r="K10" s="36"/>
      <c r="L10" s="36"/>
      <c r="M10" s="36"/>
      <c r="N10" s="213"/>
      <c r="O10" s="32"/>
    </row>
    <row r="11" spans="1:15" ht="16.2">
      <c r="A11" s="32"/>
      <c r="B11" s="170" t="s">
        <v>132</v>
      </c>
      <c r="C11" s="283" t="str">
        <f>'Poule A'!D49</f>
        <v>AINGERAY</v>
      </c>
      <c r="D11" s="284"/>
      <c r="E11" s="284"/>
      <c r="F11" s="284"/>
      <c r="G11" s="285"/>
      <c r="H11" s="32"/>
      <c r="I11" s="71">
        <f>'Poule A'!J49</f>
        <v>2</v>
      </c>
      <c r="J11" s="36"/>
      <c r="K11" s="71">
        <f>'Poule A'!L49</f>
        <v>3</v>
      </c>
      <c r="L11" s="36"/>
      <c r="M11" s="71">
        <f>'Poule A'!O49</f>
        <v>884</v>
      </c>
      <c r="N11" s="213"/>
      <c r="O11" s="32"/>
    </row>
    <row r="12" spans="1:15" ht="8.1" customHeight="1">
      <c r="A12" s="32"/>
      <c r="B12" s="170"/>
      <c r="C12" s="32"/>
      <c r="D12" s="32"/>
      <c r="E12" s="32"/>
      <c r="F12" s="32"/>
      <c r="G12" s="32"/>
      <c r="H12" s="32"/>
      <c r="I12" s="36"/>
      <c r="J12" s="36"/>
      <c r="K12" s="36"/>
      <c r="L12" s="36"/>
      <c r="M12" s="36"/>
      <c r="N12" s="213"/>
      <c r="O12" s="32"/>
    </row>
    <row r="13" spans="1:15" ht="16.2">
      <c r="A13" s="32"/>
      <c r="B13" s="170" t="s">
        <v>133</v>
      </c>
      <c r="C13" s="283" t="str">
        <f>'Poule A'!D51</f>
        <v>FAULQUEMONT</v>
      </c>
      <c r="D13" s="284"/>
      <c r="E13" s="284"/>
      <c r="F13" s="284"/>
      <c r="G13" s="285"/>
      <c r="H13" s="32"/>
      <c r="I13" s="71">
        <f>'Poule A'!J51</f>
        <v>1</v>
      </c>
      <c r="J13" s="36"/>
      <c r="K13" s="71">
        <f>'Poule A'!L51</f>
        <v>3</v>
      </c>
      <c r="L13" s="36"/>
      <c r="M13" s="71">
        <f>'Poule A'!O51</f>
        <v>453</v>
      </c>
      <c r="N13" s="213"/>
      <c r="O13" s="32"/>
    </row>
    <row r="14" spans="1:15" ht="8.1" customHeight="1">
      <c r="A14" s="32"/>
      <c r="B14" s="170"/>
      <c r="C14" s="32"/>
      <c r="D14" s="32"/>
      <c r="E14" s="32"/>
      <c r="F14" s="32"/>
      <c r="G14" s="32"/>
      <c r="H14" s="32"/>
      <c r="I14" s="36"/>
      <c r="J14" s="36"/>
      <c r="K14" s="36"/>
      <c r="L14" s="36"/>
      <c r="M14" s="36"/>
      <c r="N14" s="213"/>
      <c r="O14" s="32"/>
    </row>
    <row r="15" spans="1:15" ht="16.2">
      <c r="A15" s="32"/>
      <c r="B15" s="170" t="s">
        <v>134</v>
      </c>
      <c r="C15" s="283" t="str">
        <f>'Poule A'!D53</f>
        <v>COMBLES</v>
      </c>
      <c r="D15" s="284"/>
      <c r="E15" s="284"/>
      <c r="F15" s="284"/>
      <c r="G15" s="285"/>
      <c r="H15" s="32"/>
      <c r="I15" s="71">
        <f>'Poule A'!J53</f>
        <v>1</v>
      </c>
      <c r="J15" s="36"/>
      <c r="K15" s="71">
        <f>'Poule A'!L53</f>
        <v>0</v>
      </c>
      <c r="L15" s="36"/>
      <c r="M15" s="71">
        <f>'Poule A'!O53</f>
        <v>417</v>
      </c>
      <c r="N15" s="213"/>
      <c r="O15" s="32"/>
    </row>
    <row r="16" spans="1:15" ht="8.1" customHeight="1">
      <c r="A16" s="32"/>
      <c r="B16" s="170"/>
      <c r="C16" s="32"/>
      <c r="D16" s="32"/>
      <c r="E16" s="32"/>
      <c r="F16" s="32"/>
      <c r="G16" s="32"/>
      <c r="H16" s="32"/>
      <c r="I16" s="36"/>
      <c r="J16" s="36"/>
      <c r="K16" s="36"/>
      <c r="L16" s="36"/>
      <c r="M16" s="36"/>
      <c r="N16" s="213"/>
      <c r="O16" s="32"/>
    </row>
    <row r="17" spans="1:15" ht="16.2">
      <c r="A17" s="32"/>
      <c r="B17" s="170" t="s">
        <v>135</v>
      </c>
      <c r="C17" s="283" t="str">
        <f>'Poule A'!D55</f>
        <v>AVRAINVILLE</v>
      </c>
      <c r="D17" s="284"/>
      <c r="E17" s="284"/>
      <c r="F17" s="284"/>
      <c r="G17" s="285"/>
      <c r="H17" s="32"/>
      <c r="I17" s="71">
        <f>'Poule A'!J55</f>
        <v>1</v>
      </c>
      <c r="J17" s="36"/>
      <c r="K17" s="71">
        <f>'Poule A'!L55</f>
        <v>0</v>
      </c>
      <c r="L17" s="36"/>
      <c r="M17" s="71">
        <f>'Poule A'!O55</f>
        <v>275</v>
      </c>
      <c r="N17" s="213"/>
      <c r="O17" s="32"/>
    </row>
    <row r="18" spans="1:15" ht="9.9" customHeight="1">
      <c r="A18" s="32"/>
      <c r="B18" s="21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6"/>
      <c r="O18" s="32"/>
    </row>
    <row r="19" spans="1:15" ht="9.9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5.0999999999999996" customHeight="1">
      <c r="A20" s="32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212"/>
      <c r="O20" s="32"/>
    </row>
    <row r="21" spans="1:15" ht="14.1" customHeight="1">
      <c r="A21" s="32"/>
      <c r="B21" s="169"/>
      <c r="C21" s="32"/>
      <c r="D21" s="289" t="s">
        <v>110</v>
      </c>
      <c r="E21" s="289"/>
      <c r="F21" s="289"/>
      <c r="G21" s="289"/>
      <c r="H21" s="289"/>
      <c r="I21" s="289"/>
      <c r="J21" s="289"/>
      <c r="K21" s="289"/>
      <c r="L21" s="32"/>
      <c r="M21" s="32"/>
      <c r="N21" s="213"/>
      <c r="O21" s="32"/>
    </row>
    <row r="22" spans="1:15" ht="8.1" customHeight="1">
      <c r="A22" s="32"/>
      <c r="B22" s="16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213"/>
      <c r="O22" s="32"/>
    </row>
    <row r="23" spans="1:15">
      <c r="A23" s="32"/>
      <c r="B23" s="172" t="s">
        <v>131</v>
      </c>
      <c r="C23" s="282" t="s">
        <v>86</v>
      </c>
      <c r="D23" s="282"/>
      <c r="E23" s="282"/>
      <c r="F23" s="282"/>
      <c r="G23" s="282"/>
      <c r="H23" s="118"/>
      <c r="I23" s="105" t="s">
        <v>38</v>
      </c>
      <c r="J23" s="118"/>
      <c r="K23" s="105" t="s">
        <v>39</v>
      </c>
      <c r="L23" s="118"/>
      <c r="M23" s="105" t="s">
        <v>127</v>
      </c>
      <c r="N23" s="213"/>
      <c r="O23" s="32"/>
    </row>
    <row r="24" spans="1:15" ht="8.1" customHeight="1">
      <c r="A24" s="32"/>
      <c r="B24" s="16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13"/>
      <c r="O24" s="32"/>
    </row>
    <row r="25" spans="1:15" ht="16.2">
      <c r="A25" s="32"/>
      <c r="B25" s="171" t="s">
        <v>136</v>
      </c>
      <c r="C25" s="286" t="str">
        <f>'Poule B'!D47</f>
        <v>BITCHE</v>
      </c>
      <c r="D25" s="287"/>
      <c r="E25" s="287"/>
      <c r="F25" s="287"/>
      <c r="G25" s="288"/>
      <c r="H25" s="32"/>
      <c r="I25" s="71">
        <f>'Poule B'!J47</f>
        <v>2</v>
      </c>
      <c r="J25" s="36"/>
      <c r="K25" s="71">
        <f>'Poule B'!L47</f>
        <v>6</v>
      </c>
      <c r="L25" s="36"/>
      <c r="M25" s="71">
        <f>'Poule B'!O47</f>
        <v>826</v>
      </c>
      <c r="N25" s="213"/>
      <c r="O25" s="32"/>
    </row>
    <row r="26" spans="1:15" ht="8.1" customHeight="1">
      <c r="A26" s="32"/>
      <c r="B26" s="170"/>
      <c r="C26" s="32"/>
      <c r="D26" s="32"/>
      <c r="E26" s="32"/>
      <c r="F26" s="32"/>
      <c r="G26" s="32"/>
      <c r="H26" s="32"/>
      <c r="I26" s="36"/>
      <c r="J26" s="36"/>
      <c r="K26" s="36"/>
      <c r="L26" s="36"/>
      <c r="M26" s="36"/>
      <c r="N26" s="213"/>
      <c r="O26" s="32"/>
    </row>
    <row r="27" spans="1:15" ht="16.2">
      <c r="A27" s="32"/>
      <c r="B27" s="170" t="s">
        <v>132</v>
      </c>
      <c r="C27" s="283" t="str">
        <f>'Poule B'!D49</f>
        <v>AMNEVILLE</v>
      </c>
      <c r="D27" s="284"/>
      <c r="E27" s="284"/>
      <c r="F27" s="284"/>
      <c r="G27" s="285"/>
      <c r="H27" s="32"/>
      <c r="I27" s="71">
        <f>'Poule B'!J49</f>
        <v>2</v>
      </c>
      <c r="J27" s="36"/>
      <c r="K27" s="71">
        <f>'Poule B'!L49</f>
        <v>4</v>
      </c>
      <c r="L27" s="36"/>
      <c r="M27" s="71">
        <f>'Poule B'!O49</f>
        <v>804</v>
      </c>
      <c r="N27" s="213"/>
      <c r="O27" s="32"/>
    </row>
    <row r="28" spans="1:15" ht="8.1" customHeight="1">
      <c r="A28" s="32"/>
      <c r="B28" s="170"/>
      <c r="C28" s="32"/>
      <c r="D28" s="32"/>
      <c r="E28" s="32"/>
      <c r="F28" s="32"/>
      <c r="G28" s="32"/>
      <c r="H28" s="32"/>
      <c r="I28" s="36"/>
      <c r="J28" s="36"/>
      <c r="K28" s="36"/>
      <c r="L28" s="36"/>
      <c r="M28" s="36"/>
      <c r="N28" s="213"/>
      <c r="O28" s="32"/>
    </row>
    <row r="29" spans="1:15" ht="16.2">
      <c r="A29" s="32"/>
      <c r="B29" s="170" t="s">
        <v>133</v>
      </c>
      <c r="C29" s="283" t="str">
        <f>'Poule B'!D51</f>
        <v>GAO - MARLY</v>
      </c>
      <c r="D29" s="284"/>
      <c r="E29" s="284"/>
      <c r="F29" s="284"/>
      <c r="G29" s="285"/>
      <c r="H29" s="32"/>
      <c r="I29" s="71">
        <f>'Poule B'!J51</f>
        <v>2</v>
      </c>
      <c r="J29" s="36"/>
      <c r="K29" s="71">
        <f>'Poule B'!L51</f>
        <v>3</v>
      </c>
      <c r="L29" s="36"/>
      <c r="M29" s="71">
        <f>'Poule B'!O51</f>
        <v>830</v>
      </c>
      <c r="N29" s="213"/>
      <c r="O29" s="32"/>
    </row>
    <row r="30" spans="1:15" ht="8.1" customHeight="1">
      <c r="A30" s="32"/>
      <c r="B30" s="170"/>
      <c r="C30" s="32"/>
      <c r="D30" s="32"/>
      <c r="E30" s="32"/>
      <c r="F30" s="32"/>
      <c r="G30" s="32"/>
      <c r="H30" s="32"/>
      <c r="I30" s="36"/>
      <c r="J30" s="36"/>
      <c r="K30" s="36"/>
      <c r="L30" s="36"/>
      <c r="M30" s="36"/>
      <c r="N30" s="213"/>
      <c r="O30" s="32"/>
    </row>
    <row r="31" spans="1:15" ht="16.2">
      <c r="A31" s="32"/>
      <c r="B31" s="170" t="s">
        <v>134</v>
      </c>
      <c r="C31" s="283" t="str">
        <f>'Poule B'!D53</f>
        <v>MADINE</v>
      </c>
      <c r="D31" s="284"/>
      <c r="E31" s="284"/>
      <c r="F31" s="284"/>
      <c r="G31" s="285"/>
      <c r="H31" s="32"/>
      <c r="I31" s="71">
        <f>'Poule B'!J53</f>
        <v>2</v>
      </c>
      <c r="J31" s="36"/>
      <c r="K31" s="71">
        <f>'Poule B'!L53</f>
        <v>0</v>
      </c>
      <c r="L31" s="36"/>
      <c r="M31" s="71">
        <f>'Poule B'!O53</f>
        <v>648</v>
      </c>
      <c r="N31" s="213"/>
      <c r="O31" s="32"/>
    </row>
    <row r="32" spans="1:15" ht="8.1" customHeight="1">
      <c r="A32" s="32"/>
      <c r="B32" s="170"/>
      <c r="C32" s="32"/>
      <c r="D32" s="32"/>
      <c r="E32" s="32"/>
      <c r="F32" s="32"/>
      <c r="G32" s="32"/>
      <c r="H32" s="32"/>
      <c r="I32" s="36"/>
      <c r="J32" s="36"/>
      <c r="K32" s="36"/>
      <c r="L32" s="36"/>
      <c r="M32" s="36"/>
      <c r="N32" s="213"/>
      <c r="O32" s="32"/>
    </row>
    <row r="33" spans="1:15" ht="16.2">
      <c r="A33" s="32"/>
      <c r="B33" s="170" t="s">
        <v>135</v>
      </c>
      <c r="C33" s="283" t="str">
        <f>'Poule B'!D55</f>
        <v>EPINAL</v>
      </c>
      <c r="D33" s="284"/>
      <c r="E33" s="284"/>
      <c r="F33" s="284"/>
      <c r="G33" s="285"/>
      <c r="H33" s="32"/>
      <c r="I33" s="71">
        <f>'Poule B'!J55</f>
        <v>0</v>
      </c>
      <c r="J33" s="36"/>
      <c r="K33" s="71">
        <f>'Poule B'!L55</f>
        <v>0</v>
      </c>
      <c r="L33" s="36"/>
      <c r="M33" s="71">
        <f>'Poule B'!O55</f>
        <v>0</v>
      </c>
      <c r="N33" s="213"/>
      <c r="O33" s="32"/>
    </row>
    <row r="34" spans="1:15" ht="9.9" customHeight="1">
      <c r="A34" s="32"/>
      <c r="B34" s="214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6"/>
      <c r="O34" s="32"/>
    </row>
    <row r="35" spans="1:15" ht="9.9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5.0999999999999996" customHeight="1">
      <c r="A36" s="32"/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212"/>
      <c r="O36" s="32"/>
    </row>
    <row r="37" spans="1:15" ht="14.1" customHeight="1">
      <c r="A37" s="32"/>
      <c r="B37" s="169"/>
      <c r="C37" s="32"/>
      <c r="D37" s="289" t="s">
        <v>111</v>
      </c>
      <c r="E37" s="289"/>
      <c r="F37" s="289"/>
      <c r="G37" s="289"/>
      <c r="H37" s="289"/>
      <c r="I37" s="289"/>
      <c r="J37" s="289"/>
      <c r="K37" s="289"/>
      <c r="L37" s="32"/>
      <c r="M37" s="32"/>
      <c r="N37" s="213"/>
      <c r="O37" s="32"/>
    </row>
    <row r="38" spans="1:15" ht="8.25" customHeight="1">
      <c r="A38" s="32"/>
      <c r="B38" s="16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13"/>
      <c r="O38" s="32"/>
    </row>
    <row r="39" spans="1:15">
      <c r="A39" s="32"/>
      <c r="B39" s="172" t="s">
        <v>131</v>
      </c>
      <c r="C39" s="282" t="s">
        <v>86</v>
      </c>
      <c r="D39" s="282"/>
      <c r="E39" s="282"/>
      <c r="F39" s="282"/>
      <c r="G39" s="282"/>
      <c r="H39" s="118"/>
      <c r="I39" s="105" t="s">
        <v>38</v>
      </c>
      <c r="J39" s="118"/>
      <c r="K39" s="105" t="s">
        <v>39</v>
      </c>
      <c r="L39" s="118"/>
      <c r="M39" s="105" t="s">
        <v>127</v>
      </c>
      <c r="N39" s="213"/>
      <c r="O39" s="32"/>
    </row>
    <row r="40" spans="1:15" ht="8.1" customHeight="1">
      <c r="A40" s="32"/>
      <c r="B40" s="16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13"/>
      <c r="O40" s="32"/>
    </row>
    <row r="41" spans="1:15" ht="16.2">
      <c r="A41" s="32"/>
      <c r="B41" s="171" t="s">
        <v>136</v>
      </c>
      <c r="C41" s="286" t="str">
        <f>'Poule C'!D47</f>
        <v>PULNOY</v>
      </c>
      <c r="D41" s="287"/>
      <c r="E41" s="287"/>
      <c r="F41" s="287"/>
      <c r="G41" s="288"/>
      <c r="H41" s="32"/>
      <c r="I41" s="71">
        <f>'Poule C'!J47</f>
        <v>1</v>
      </c>
      <c r="J41" s="36"/>
      <c r="K41" s="71">
        <f>'Poule C'!L47</f>
        <v>3</v>
      </c>
      <c r="L41" s="36"/>
      <c r="M41" s="71">
        <f>'Poule C'!O47</f>
        <v>450</v>
      </c>
      <c r="N41" s="213"/>
      <c r="O41" s="32"/>
    </row>
    <row r="42" spans="1:15" ht="8.1" customHeight="1">
      <c r="A42" s="32"/>
      <c r="B42" s="170"/>
      <c r="C42" s="32"/>
      <c r="D42" s="32"/>
      <c r="E42" s="32"/>
      <c r="F42" s="32"/>
      <c r="G42" s="32"/>
      <c r="H42" s="32"/>
      <c r="I42" s="36"/>
      <c r="J42" s="36"/>
      <c r="K42" s="36"/>
      <c r="L42" s="36"/>
      <c r="M42" s="36"/>
      <c r="N42" s="213"/>
      <c r="O42" s="32"/>
    </row>
    <row r="43" spans="1:15" ht="16.2">
      <c r="A43" s="32"/>
      <c r="B43" s="170" t="s">
        <v>132</v>
      </c>
      <c r="C43" s="283" t="str">
        <f>'Poule C'!D49</f>
        <v>SARREBOURG</v>
      </c>
      <c r="D43" s="284"/>
      <c r="E43" s="284"/>
      <c r="F43" s="284"/>
      <c r="G43" s="285"/>
      <c r="H43" s="32"/>
      <c r="I43" s="71">
        <f>'Poule C'!J49</f>
        <v>1</v>
      </c>
      <c r="J43" s="36"/>
      <c r="K43" s="71">
        <f>'Poule C'!L49</f>
        <v>2.5</v>
      </c>
      <c r="L43" s="36"/>
      <c r="M43" s="71">
        <f>'Poule C'!O49</f>
        <v>455</v>
      </c>
      <c r="N43" s="213"/>
      <c r="O43" s="32"/>
    </row>
    <row r="44" spans="1:15" ht="8.1" customHeight="1">
      <c r="A44" s="32"/>
      <c r="B44" s="170"/>
      <c r="C44" s="32"/>
      <c r="D44" s="32"/>
      <c r="E44" s="32"/>
      <c r="F44" s="32"/>
      <c r="G44" s="32"/>
      <c r="H44" s="32"/>
      <c r="I44" s="36"/>
      <c r="J44" s="36"/>
      <c r="K44" s="36"/>
      <c r="L44" s="36"/>
      <c r="M44" s="36"/>
      <c r="N44" s="213"/>
      <c r="O44" s="32"/>
    </row>
    <row r="45" spans="1:15" ht="16.2">
      <c r="A45" s="32"/>
      <c r="B45" s="170" t="s">
        <v>133</v>
      </c>
      <c r="C45" s="283" t="str">
        <f>'Poule C'!D51</f>
        <v>LONGWY</v>
      </c>
      <c r="D45" s="284"/>
      <c r="E45" s="284"/>
      <c r="F45" s="284"/>
      <c r="G45" s="285"/>
      <c r="H45" s="32"/>
      <c r="I45" s="71">
        <f>'Poule C'!J51</f>
        <v>1</v>
      </c>
      <c r="J45" s="36"/>
      <c r="K45" s="71">
        <f>'Poule C'!L51</f>
        <v>0.5</v>
      </c>
      <c r="L45" s="36"/>
      <c r="M45" s="71">
        <f>'Poule C'!O51</f>
        <v>427</v>
      </c>
      <c r="N45" s="213"/>
      <c r="O45" s="32"/>
    </row>
    <row r="46" spans="1:15" ht="8.1" customHeight="1">
      <c r="A46" s="32"/>
      <c r="B46" s="170"/>
      <c r="C46" s="32"/>
      <c r="D46" s="32"/>
      <c r="E46" s="32"/>
      <c r="F46" s="32"/>
      <c r="G46" s="32"/>
      <c r="H46" s="32"/>
      <c r="I46" s="36"/>
      <c r="J46" s="36"/>
      <c r="K46" s="36"/>
      <c r="L46" s="36"/>
      <c r="M46" s="36"/>
      <c r="N46" s="213"/>
      <c r="O46" s="32"/>
    </row>
    <row r="47" spans="1:15" ht="16.2">
      <c r="A47" s="32"/>
      <c r="B47" s="170" t="s">
        <v>134</v>
      </c>
      <c r="C47" s="283" t="str">
        <f>'Poule C'!D53</f>
        <v>VERDUN</v>
      </c>
      <c r="D47" s="284"/>
      <c r="E47" s="284"/>
      <c r="F47" s="284"/>
      <c r="G47" s="285"/>
      <c r="H47" s="32"/>
      <c r="I47" s="71">
        <f>'Poule C'!J53</f>
        <v>1</v>
      </c>
      <c r="J47" s="36"/>
      <c r="K47" s="71">
        <f>'Poule C'!L53</f>
        <v>0</v>
      </c>
      <c r="L47" s="36"/>
      <c r="M47" s="71">
        <f>'Poule C'!O53</f>
        <v>302</v>
      </c>
      <c r="N47" s="213"/>
      <c r="O47" s="32"/>
    </row>
    <row r="48" spans="1:15" ht="8.1" customHeight="1">
      <c r="A48" s="32"/>
      <c r="B48" s="170"/>
      <c r="C48" s="32"/>
      <c r="D48" s="32"/>
      <c r="E48" s="32"/>
      <c r="F48" s="32"/>
      <c r="G48" s="32"/>
      <c r="H48" s="32"/>
      <c r="I48" s="36"/>
      <c r="J48" s="36"/>
      <c r="K48" s="36"/>
      <c r="L48" s="36"/>
      <c r="M48" s="36"/>
      <c r="N48" s="213"/>
      <c r="O48" s="32"/>
    </row>
    <row r="49" spans="1:15" ht="16.2">
      <c r="A49" s="32"/>
      <c r="B49" s="170" t="s">
        <v>135</v>
      </c>
      <c r="C49" s="283" t="str">
        <f>'Poule C'!D55</f>
        <v>VITTEL ERMITAGE</v>
      </c>
      <c r="D49" s="284"/>
      <c r="E49" s="284"/>
      <c r="F49" s="284"/>
      <c r="G49" s="285"/>
      <c r="H49" s="32"/>
      <c r="I49" s="71">
        <f>'Poule C'!J55</f>
        <v>0</v>
      </c>
      <c r="J49" s="36"/>
      <c r="K49" s="71">
        <f>'Poule C'!L55</f>
        <v>0</v>
      </c>
      <c r="L49" s="36"/>
      <c r="M49" s="71">
        <f>'Poule C'!O55</f>
        <v>0</v>
      </c>
      <c r="N49" s="213"/>
      <c r="O49" s="32"/>
    </row>
    <row r="50" spans="1:15" ht="9.9" customHeight="1">
      <c r="A50" s="32"/>
      <c r="B50" s="214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6"/>
      <c r="O50" s="32"/>
    </row>
    <row r="51" spans="1:15" ht="9.9" customHeight="1">
      <c r="A51" s="32"/>
      <c r="B51" s="32"/>
      <c r="C51" s="32"/>
      <c r="D51" s="32"/>
      <c r="E51" s="32"/>
      <c r="F51" s="32"/>
      <c r="G51" s="32"/>
      <c r="H51" s="32"/>
      <c r="I51" s="36"/>
      <c r="J51" s="36"/>
      <c r="K51" s="36"/>
      <c r="L51" s="36"/>
      <c r="M51" s="36"/>
      <c r="N51" s="32"/>
      <c r="O51" s="32"/>
    </row>
    <row r="52" spans="1:15" ht="5.0999999999999996" customHeight="1">
      <c r="A52" s="32"/>
      <c r="B52" s="167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212"/>
      <c r="O52" s="32"/>
    </row>
    <row r="53" spans="1:15" ht="14.1" customHeight="1">
      <c r="A53" s="32"/>
      <c r="B53" s="169"/>
      <c r="C53" s="32"/>
      <c r="D53" s="289" t="s">
        <v>112</v>
      </c>
      <c r="E53" s="289"/>
      <c r="F53" s="289"/>
      <c r="G53" s="289"/>
      <c r="H53" s="289"/>
      <c r="I53" s="289"/>
      <c r="J53" s="289"/>
      <c r="K53" s="289"/>
      <c r="L53" s="32"/>
      <c r="M53" s="32"/>
      <c r="N53" s="213"/>
      <c r="O53" s="32"/>
    </row>
    <row r="54" spans="1:15" ht="6" customHeight="1">
      <c r="A54" s="32"/>
      <c r="B54" s="169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13"/>
      <c r="O54" s="32"/>
    </row>
    <row r="55" spans="1:15">
      <c r="A55" s="32"/>
      <c r="B55" s="172" t="s">
        <v>131</v>
      </c>
      <c r="C55" s="282" t="s">
        <v>86</v>
      </c>
      <c r="D55" s="282"/>
      <c r="E55" s="282"/>
      <c r="F55" s="282"/>
      <c r="G55" s="282"/>
      <c r="H55" s="118"/>
      <c r="I55" s="105" t="s">
        <v>38</v>
      </c>
      <c r="J55" s="118"/>
      <c r="K55" s="105" t="s">
        <v>39</v>
      </c>
      <c r="L55" s="118"/>
      <c r="M55" s="105" t="s">
        <v>127</v>
      </c>
      <c r="N55" s="213"/>
      <c r="O55" s="32"/>
    </row>
    <row r="56" spans="1:15" ht="8.1" customHeight="1">
      <c r="A56" s="32"/>
      <c r="B56" s="169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213"/>
      <c r="O56" s="32"/>
    </row>
    <row r="57" spans="1:15" ht="16.2">
      <c r="A57" s="32"/>
      <c r="B57" s="171" t="s">
        <v>136</v>
      </c>
      <c r="C57" s="286" t="str">
        <f>'Poule D'!D47</f>
        <v>CHERISEY</v>
      </c>
      <c r="D57" s="287"/>
      <c r="E57" s="287"/>
      <c r="F57" s="287"/>
      <c r="G57" s="288"/>
      <c r="H57" s="32"/>
      <c r="I57" s="71">
        <f>'Poule D'!J47</f>
        <v>3</v>
      </c>
      <c r="J57" s="36"/>
      <c r="K57" s="71">
        <f>'Poule D'!L47</f>
        <v>6.5</v>
      </c>
      <c r="L57" s="36"/>
      <c r="M57" s="71">
        <f>'Poule D'!O47</f>
        <v>1230</v>
      </c>
      <c r="N57" s="213"/>
      <c r="O57" s="32"/>
    </row>
    <row r="58" spans="1:15" ht="8.1" customHeight="1">
      <c r="A58" s="32"/>
      <c r="B58" s="170"/>
      <c r="C58" s="32"/>
      <c r="D58" s="32"/>
      <c r="E58" s="32"/>
      <c r="F58" s="32"/>
      <c r="G58" s="32"/>
      <c r="H58" s="32"/>
      <c r="I58" s="36"/>
      <c r="J58" s="36"/>
      <c r="K58" s="36"/>
      <c r="L58" s="36"/>
      <c r="M58" s="36"/>
      <c r="N58" s="213"/>
      <c r="O58" s="32"/>
    </row>
    <row r="59" spans="1:15" ht="16.2">
      <c r="A59" s="32"/>
      <c r="B59" s="170" t="s">
        <v>132</v>
      </c>
      <c r="C59" s="283" t="str">
        <f>'Poule D'!D49</f>
        <v>GARDEN METZ</v>
      </c>
      <c r="D59" s="284"/>
      <c r="E59" s="284"/>
      <c r="F59" s="284"/>
      <c r="G59" s="285"/>
      <c r="H59" s="32"/>
      <c r="I59" s="71">
        <f>'Poule D'!J49</f>
        <v>2</v>
      </c>
      <c r="J59" s="36"/>
      <c r="K59" s="71">
        <f>'Poule D'!L49</f>
        <v>6.5</v>
      </c>
      <c r="L59" s="36"/>
      <c r="M59" s="71">
        <f>'Poule D'!O49</f>
        <v>863</v>
      </c>
      <c r="N59" s="213"/>
      <c r="O59" s="32"/>
    </row>
    <row r="60" spans="1:15" ht="8.1" customHeight="1">
      <c r="A60" s="32"/>
      <c r="B60" s="170"/>
      <c r="C60" s="32"/>
      <c r="D60" s="32"/>
      <c r="E60" s="32"/>
      <c r="F60" s="32"/>
      <c r="G60" s="32"/>
      <c r="H60" s="32"/>
      <c r="I60" s="36"/>
      <c r="J60" s="36"/>
      <c r="K60" s="36"/>
      <c r="L60" s="36"/>
      <c r="M60" s="36"/>
      <c r="N60" s="213"/>
      <c r="O60" s="32"/>
    </row>
    <row r="61" spans="1:15" ht="16.2">
      <c r="A61" s="32"/>
      <c r="B61" s="170" t="s">
        <v>133</v>
      </c>
      <c r="C61" s="283" t="str">
        <f>'Poule D'!D51</f>
        <v>SARREGUEMINES</v>
      </c>
      <c r="D61" s="284"/>
      <c r="E61" s="284"/>
      <c r="F61" s="284"/>
      <c r="G61" s="285"/>
      <c r="H61" s="32"/>
      <c r="I61" s="71">
        <f>'Poule D'!J51</f>
        <v>1</v>
      </c>
      <c r="J61" s="36"/>
      <c r="K61" s="71">
        <f>'Poule D'!L51</f>
        <v>0</v>
      </c>
      <c r="L61" s="36"/>
      <c r="M61" s="71">
        <f>'Poule D'!O51</f>
        <v>369</v>
      </c>
      <c r="N61" s="213"/>
      <c r="O61" s="32"/>
    </row>
    <row r="62" spans="1:15" ht="8.1" customHeight="1">
      <c r="A62" s="32"/>
      <c r="B62" s="170"/>
      <c r="C62" s="32"/>
      <c r="D62" s="32"/>
      <c r="E62" s="32"/>
      <c r="F62" s="32"/>
      <c r="G62" s="32"/>
      <c r="H62" s="32"/>
      <c r="I62" s="36"/>
      <c r="J62" s="36"/>
      <c r="K62" s="36"/>
      <c r="L62" s="36"/>
      <c r="M62" s="36"/>
      <c r="N62" s="213"/>
      <c r="O62" s="32"/>
    </row>
    <row r="63" spans="1:15" ht="16.2">
      <c r="A63" s="32"/>
      <c r="B63" s="170" t="s">
        <v>134</v>
      </c>
      <c r="C63" s="283" t="str">
        <f>'Poule D'!D53</f>
        <v>VITTEL HAZEAU</v>
      </c>
      <c r="D63" s="284"/>
      <c r="E63" s="284"/>
      <c r="F63" s="284"/>
      <c r="G63" s="285"/>
      <c r="H63" s="32"/>
      <c r="I63" s="71">
        <f>'Poule D'!J53</f>
        <v>1</v>
      </c>
      <c r="J63" s="36"/>
      <c r="K63" s="71">
        <f>'Poule D'!L53</f>
        <v>0</v>
      </c>
      <c r="L63" s="36"/>
      <c r="M63" s="71">
        <f>'Poule D'!O53</f>
        <v>369</v>
      </c>
      <c r="N63" s="213"/>
      <c r="O63" s="32"/>
    </row>
    <row r="64" spans="1:15" ht="8.1" customHeight="1">
      <c r="A64" s="32"/>
      <c r="B64" s="170"/>
      <c r="C64" s="32"/>
      <c r="D64" s="32"/>
      <c r="E64" s="32"/>
      <c r="F64" s="32"/>
      <c r="G64" s="32"/>
      <c r="H64" s="32"/>
      <c r="I64" s="36"/>
      <c r="J64" s="36"/>
      <c r="K64" s="36"/>
      <c r="L64" s="36"/>
      <c r="M64" s="36"/>
      <c r="N64" s="213"/>
      <c r="O64" s="32"/>
    </row>
    <row r="65" spans="1:15" ht="16.2">
      <c r="A65" s="32"/>
      <c r="B65" s="170" t="s">
        <v>135</v>
      </c>
      <c r="C65" s="283" t="str">
        <f>'Poule D'!D55</f>
        <v>SAINT DIE</v>
      </c>
      <c r="D65" s="284"/>
      <c r="E65" s="284"/>
      <c r="F65" s="284"/>
      <c r="G65" s="285"/>
      <c r="H65" s="32"/>
      <c r="I65" s="71">
        <f>'Poule D'!J55</f>
        <v>1</v>
      </c>
      <c r="J65" s="36"/>
      <c r="K65" s="71">
        <f>'Poule D'!L55</f>
        <v>0</v>
      </c>
      <c r="L65" s="36"/>
      <c r="M65" s="71">
        <f>'Poule D'!O55</f>
        <v>357</v>
      </c>
      <c r="N65" s="213"/>
      <c r="O65" s="32"/>
    </row>
    <row r="66" spans="1:15" ht="9.75" customHeight="1">
      <c r="A66" s="32"/>
      <c r="B66" s="214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6"/>
      <c r="O66" s="32"/>
    </row>
    <row r="67" spans="1:15" ht="17.2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17" t="s">
        <v>145</v>
      </c>
    </row>
  </sheetData>
  <sheetProtection algorithmName="SHA-512" hashValue="nm3dEpDY4NMJmwjLxBExT/Yy34GeMatQggq9lEJU79LhOyLpaVK9XzE7gRedKh6mXRbAhmJr/2jqbI/EfhqVJA==" saltValue="9C95sxnTXZpQ5vv4jycwVQ==" spinCount="100000" sheet="1" objects="1" scenarios="1"/>
  <mergeCells count="31">
    <mergeCell ref="D2:F2"/>
    <mergeCell ref="G2:I2"/>
    <mergeCell ref="J2:L2"/>
    <mergeCell ref="C55:G55"/>
    <mergeCell ref="C57:G57"/>
    <mergeCell ref="D5:K5"/>
    <mergeCell ref="D21:K21"/>
    <mergeCell ref="C25:G25"/>
    <mergeCell ref="C23:G23"/>
    <mergeCell ref="C27:G27"/>
    <mergeCell ref="C29:G29"/>
    <mergeCell ref="C9:G9"/>
    <mergeCell ref="C11:G11"/>
    <mergeCell ref="C13:G13"/>
    <mergeCell ref="C15:G15"/>
    <mergeCell ref="C17:G17"/>
    <mergeCell ref="C7:G7"/>
    <mergeCell ref="C63:G63"/>
    <mergeCell ref="C65:G65"/>
    <mergeCell ref="C41:G41"/>
    <mergeCell ref="C43:G43"/>
    <mergeCell ref="C45:G45"/>
    <mergeCell ref="C47:G47"/>
    <mergeCell ref="C49:G49"/>
    <mergeCell ref="D53:K53"/>
    <mergeCell ref="C59:G59"/>
    <mergeCell ref="C61:G61"/>
    <mergeCell ref="C31:G31"/>
    <mergeCell ref="C33:G33"/>
    <mergeCell ref="D37:K37"/>
    <mergeCell ref="C39:G39"/>
  </mergeCells>
  <pageMargins left="0.31496062992125984" right="0.31496062992125984" top="0.3543307086614173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BF27"/>
  <sheetViews>
    <sheetView topLeftCell="A3" zoomScaleNormal="100" workbookViewId="0">
      <selection activeCell="P25" sqref="P25"/>
    </sheetView>
  </sheetViews>
  <sheetFormatPr baseColWidth="10" defaultRowHeight="14.4"/>
  <cols>
    <col min="1" max="1" width="7.88671875" customWidth="1"/>
    <col min="2" max="2" width="4.44140625" style="2" customWidth="1"/>
    <col min="3" max="3" width="15.6640625" customWidth="1"/>
    <col min="4" max="7" width="3.88671875" customWidth="1"/>
    <col min="8" max="8" width="2.44140625" customWidth="1"/>
    <col min="9" max="9" width="3.6640625" customWidth="1"/>
    <col min="10" max="10" width="15.6640625" customWidth="1"/>
    <col min="11" max="11" width="3.6640625" customWidth="1"/>
    <col min="12" max="12" width="15.6640625" customWidth="1"/>
    <col min="13" max="13" width="3.6640625" customWidth="1"/>
    <col min="14" max="14" width="15.6640625" customWidth="1"/>
    <col min="15" max="15" width="3.6640625" customWidth="1"/>
    <col min="16" max="16" width="15.6640625" customWidth="1"/>
    <col min="17" max="17" width="2.44140625" customWidth="1"/>
    <col min="18" max="18" width="14.33203125" customWidth="1"/>
    <col min="19" max="58" width="2.109375" customWidth="1"/>
    <col min="59" max="59" width="2.33203125" customWidth="1"/>
  </cols>
  <sheetData>
    <row r="1" spans="1:58" s="1" customFormat="1" ht="19.95" customHeight="1" thickBot="1">
      <c r="A1" s="198" t="s">
        <v>37</v>
      </c>
      <c r="B1" s="3" t="s">
        <v>36</v>
      </c>
      <c r="C1" s="4" t="s">
        <v>35</v>
      </c>
      <c r="J1" s="1" t="s">
        <v>0</v>
      </c>
      <c r="L1" s="1" t="s">
        <v>1</v>
      </c>
      <c r="N1" s="1" t="s">
        <v>2</v>
      </c>
      <c r="P1" s="1" t="s">
        <v>3</v>
      </c>
    </row>
    <row r="2" spans="1:58" s="1" customFormat="1" ht="1.95" customHeight="1" thickBot="1"/>
    <row r="3" spans="1:58" ht="15" customHeight="1">
      <c r="A3" s="296" t="s">
        <v>32</v>
      </c>
      <c r="B3" s="77">
        <v>1</v>
      </c>
      <c r="C3" s="79" t="s">
        <v>18</v>
      </c>
      <c r="D3" s="119">
        <v>3</v>
      </c>
      <c r="E3" s="92"/>
      <c r="F3" s="88"/>
      <c r="G3" s="92"/>
      <c r="I3" s="14" t="s">
        <v>57</v>
      </c>
      <c r="J3" s="15" t="s">
        <v>13</v>
      </c>
      <c r="K3" s="14" t="s">
        <v>62</v>
      </c>
      <c r="L3" s="15" t="s">
        <v>51</v>
      </c>
      <c r="M3" s="14" t="s">
        <v>63</v>
      </c>
      <c r="N3" s="15" t="s">
        <v>56</v>
      </c>
      <c r="O3" s="14" t="s">
        <v>64</v>
      </c>
      <c r="P3" s="15" t="s">
        <v>12</v>
      </c>
      <c r="R3" s="220" t="s">
        <v>18</v>
      </c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</row>
    <row r="4" spans="1:58">
      <c r="A4" s="297"/>
      <c r="B4" s="5">
        <v>2</v>
      </c>
      <c r="C4" s="80" t="s">
        <v>23</v>
      </c>
      <c r="D4" s="89"/>
      <c r="E4" s="93"/>
      <c r="F4" s="2"/>
      <c r="G4" s="93"/>
      <c r="I4" s="21"/>
      <c r="J4" s="22"/>
      <c r="K4" s="21"/>
      <c r="L4" s="22"/>
      <c r="M4" s="21"/>
      <c r="N4" s="22"/>
      <c r="O4" s="21"/>
      <c r="P4" s="22"/>
      <c r="R4" s="220" t="s">
        <v>23</v>
      </c>
      <c r="S4" s="218"/>
      <c r="T4" s="65"/>
      <c r="U4" s="67"/>
      <c r="V4" s="67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</row>
    <row r="5" spans="1:58">
      <c r="A5" s="297"/>
      <c r="B5" s="5">
        <v>3</v>
      </c>
      <c r="C5" s="80" t="s">
        <v>31</v>
      </c>
      <c r="D5" s="89"/>
      <c r="E5" s="93"/>
      <c r="F5" s="2"/>
      <c r="G5" s="93"/>
      <c r="I5" s="5" t="s">
        <v>58</v>
      </c>
      <c r="J5" s="16" t="s">
        <v>7</v>
      </c>
      <c r="K5" s="5" t="s">
        <v>65</v>
      </c>
      <c r="L5" s="16" t="s">
        <v>77</v>
      </c>
      <c r="M5" s="5" t="s">
        <v>69</v>
      </c>
      <c r="N5" s="16" t="s">
        <v>54</v>
      </c>
      <c r="O5" s="5" t="s">
        <v>73</v>
      </c>
      <c r="P5" s="16" t="s">
        <v>78</v>
      </c>
      <c r="R5" s="220" t="s">
        <v>31</v>
      </c>
      <c r="S5" s="69"/>
      <c r="T5" s="68"/>
      <c r="U5" s="69"/>
      <c r="V5" s="68"/>
      <c r="W5" s="67"/>
      <c r="X5" s="67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 t="s">
        <v>105</v>
      </c>
      <c r="AJ5" s="29"/>
      <c r="AK5" s="29"/>
      <c r="AL5" s="29"/>
      <c r="AM5" s="29"/>
      <c r="AN5" s="29" t="s">
        <v>107</v>
      </c>
      <c r="AO5" s="29"/>
      <c r="AP5" s="29"/>
      <c r="AQ5" s="29"/>
      <c r="AR5" s="29"/>
      <c r="AS5" s="29"/>
      <c r="AT5" s="29"/>
      <c r="AU5" s="29"/>
      <c r="AV5" s="29"/>
      <c r="AW5" s="29"/>
      <c r="AY5" s="29"/>
      <c r="AZ5" s="29"/>
      <c r="BA5" s="29"/>
      <c r="BB5" s="29"/>
      <c r="BC5" s="29"/>
      <c r="BD5" s="29"/>
      <c r="BE5" s="29"/>
      <c r="BF5" s="29"/>
    </row>
    <row r="6" spans="1:58" ht="15" thickBot="1">
      <c r="A6" s="297"/>
      <c r="B6" s="59">
        <v>4</v>
      </c>
      <c r="C6" s="202" t="s">
        <v>94</v>
      </c>
      <c r="D6" s="90"/>
      <c r="E6" s="94"/>
      <c r="F6" s="91">
        <v>5</v>
      </c>
      <c r="G6" s="94"/>
      <c r="I6" s="5"/>
      <c r="J6" s="16"/>
      <c r="K6" s="5"/>
      <c r="L6" s="16"/>
      <c r="M6" s="5"/>
      <c r="N6" s="16"/>
      <c r="O6" s="5"/>
      <c r="P6" s="16"/>
      <c r="R6" s="220" t="s">
        <v>94</v>
      </c>
      <c r="T6" s="64"/>
      <c r="V6" s="64"/>
      <c r="X6" s="64"/>
      <c r="Y6" s="63"/>
      <c r="Z6" s="63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N6" s="29" t="s">
        <v>106</v>
      </c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1:58">
      <c r="A7" s="293" t="s">
        <v>33</v>
      </c>
      <c r="B7" s="58">
        <v>1</v>
      </c>
      <c r="C7" s="81" t="s">
        <v>16</v>
      </c>
      <c r="D7" s="87"/>
      <c r="E7" s="92"/>
      <c r="F7" s="88"/>
      <c r="G7" s="92"/>
      <c r="I7" s="5" t="s">
        <v>59</v>
      </c>
      <c r="J7" s="16" t="s">
        <v>5</v>
      </c>
      <c r="K7" s="5" t="s">
        <v>66</v>
      </c>
      <c r="L7" s="16" t="s">
        <v>9</v>
      </c>
      <c r="M7" s="17" t="s">
        <v>70</v>
      </c>
      <c r="N7" s="18" t="s">
        <v>10</v>
      </c>
      <c r="O7" s="5" t="s">
        <v>74</v>
      </c>
      <c r="P7" s="16" t="s">
        <v>50</v>
      </c>
      <c r="R7" s="220" t="s">
        <v>16</v>
      </c>
      <c r="S7" s="176"/>
      <c r="T7" s="175">
        <v>9</v>
      </c>
      <c r="U7" s="176"/>
      <c r="V7" s="177"/>
      <c r="W7" s="178">
        <v>8</v>
      </c>
      <c r="X7" s="177"/>
      <c r="Y7" s="176"/>
      <c r="Z7" s="177"/>
      <c r="AA7" s="179"/>
      <c r="AB7" s="179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201" t="s">
        <v>108</v>
      </c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9"/>
      <c r="BB7" s="29"/>
      <c r="BC7" s="29"/>
      <c r="BD7" s="29"/>
      <c r="BE7" s="29"/>
      <c r="BF7" s="29"/>
    </row>
    <row r="8" spans="1:58">
      <c r="A8" s="294"/>
      <c r="B8" s="5">
        <v>2</v>
      </c>
      <c r="C8" s="69" t="s">
        <v>17</v>
      </c>
      <c r="D8" s="89"/>
      <c r="E8" s="93"/>
      <c r="F8" s="2"/>
      <c r="G8" s="93"/>
      <c r="I8" s="5"/>
      <c r="J8" s="16"/>
      <c r="K8" s="5"/>
      <c r="L8" s="16"/>
      <c r="M8" s="23"/>
      <c r="N8" s="24"/>
      <c r="O8" s="5"/>
      <c r="P8" s="16"/>
      <c r="R8" s="220" t="s">
        <v>17</v>
      </c>
      <c r="S8" s="219">
        <v>8</v>
      </c>
      <c r="T8" s="177"/>
      <c r="U8" s="176"/>
      <c r="V8" s="197">
        <v>9</v>
      </c>
      <c r="W8" s="176"/>
      <c r="X8" s="177"/>
      <c r="Y8" s="176"/>
      <c r="Z8" s="177"/>
      <c r="AA8" s="176"/>
      <c r="AB8" s="177"/>
      <c r="AC8" s="179"/>
      <c r="AD8" s="179"/>
      <c r="AE8" s="180"/>
      <c r="AF8" s="180"/>
      <c r="AG8" s="180"/>
      <c r="AH8" s="180"/>
      <c r="AI8" s="201" t="s">
        <v>138</v>
      </c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29"/>
      <c r="BB8" s="29"/>
      <c r="BC8" s="29"/>
      <c r="BD8" s="29"/>
      <c r="BE8" s="29"/>
      <c r="BF8" s="29"/>
    </row>
    <row r="9" spans="1:58">
      <c r="A9" s="294"/>
      <c r="B9" s="75">
        <v>3</v>
      </c>
      <c r="C9" s="82" t="s">
        <v>42</v>
      </c>
      <c r="D9" s="120">
        <v>1</v>
      </c>
      <c r="E9" s="93"/>
      <c r="F9" s="2"/>
      <c r="G9" s="93"/>
      <c r="I9" s="17" t="s">
        <v>60</v>
      </c>
      <c r="J9" s="18" t="s">
        <v>8</v>
      </c>
      <c r="K9" s="17" t="s">
        <v>67</v>
      </c>
      <c r="L9" s="18" t="s">
        <v>53</v>
      </c>
      <c r="M9" s="17" t="s">
        <v>71</v>
      </c>
      <c r="N9" s="18" t="s">
        <v>15</v>
      </c>
      <c r="O9" s="17" t="s">
        <v>75</v>
      </c>
      <c r="P9" s="18" t="s">
        <v>55</v>
      </c>
      <c r="R9" s="220" t="s">
        <v>42</v>
      </c>
      <c r="S9" s="183"/>
      <c r="T9" s="181"/>
      <c r="U9" s="182">
        <v>8</v>
      </c>
      <c r="V9" s="181"/>
      <c r="W9" s="183"/>
      <c r="X9" s="208">
        <v>9</v>
      </c>
      <c r="Y9" s="183"/>
      <c r="Z9" s="181"/>
      <c r="AA9" s="183"/>
      <c r="AB9" s="181"/>
      <c r="AC9" s="183"/>
      <c r="AD9" s="181"/>
      <c r="AE9" s="184"/>
      <c r="AF9" s="184"/>
      <c r="AG9" s="185"/>
      <c r="AH9" s="185"/>
      <c r="AI9" s="180"/>
      <c r="AJ9" s="180"/>
      <c r="AK9" s="180"/>
      <c r="AL9" s="180"/>
      <c r="AM9" s="180"/>
      <c r="AN9" s="201" t="s">
        <v>139</v>
      </c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29"/>
      <c r="BB9" s="29"/>
      <c r="BC9" s="29"/>
      <c r="BD9" s="29"/>
      <c r="BE9" s="29"/>
      <c r="BF9" s="29"/>
    </row>
    <row r="10" spans="1:58">
      <c r="A10" s="294"/>
      <c r="B10" s="5">
        <v>4</v>
      </c>
      <c r="C10" s="69" t="s">
        <v>21</v>
      </c>
      <c r="D10" s="89"/>
      <c r="E10" s="93"/>
      <c r="F10" s="2"/>
      <c r="G10" s="93"/>
      <c r="I10" s="73"/>
      <c r="J10" s="74"/>
      <c r="K10" s="23"/>
      <c r="L10" s="24"/>
      <c r="M10" s="23"/>
      <c r="N10" s="24"/>
      <c r="O10" s="23"/>
      <c r="P10" s="24"/>
      <c r="R10" s="220" t="s">
        <v>21</v>
      </c>
      <c r="S10" s="183"/>
      <c r="T10" s="186">
        <v>9</v>
      </c>
      <c r="U10" s="183"/>
      <c r="V10" s="181"/>
      <c r="W10" s="187">
        <v>8</v>
      </c>
      <c r="X10" s="181"/>
      <c r="Y10" s="183"/>
      <c r="Z10" s="181"/>
      <c r="AA10" s="187">
        <v>8</v>
      </c>
      <c r="AB10" s="186">
        <v>9</v>
      </c>
      <c r="AC10" s="183"/>
      <c r="AD10" s="181"/>
      <c r="AE10" s="183"/>
      <c r="AF10" s="181"/>
      <c r="AG10" s="188"/>
      <c r="AH10" s="188"/>
      <c r="AI10" s="180"/>
      <c r="AJ10" s="180"/>
      <c r="AK10" s="180"/>
      <c r="AL10" s="180"/>
      <c r="AM10" s="180"/>
      <c r="AN10" s="201" t="s">
        <v>140</v>
      </c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29"/>
      <c r="BB10" s="29"/>
      <c r="BC10" s="29"/>
      <c r="BD10" s="29"/>
      <c r="BE10" s="29"/>
      <c r="BF10" s="29"/>
    </row>
    <row r="11" spans="1:58" ht="15" thickBot="1">
      <c r="A11" s="294"/>
      <c r="B11" s="5">
        <v>5</v>
      </c>
      <c r="C11" s="69" t="s">
        <v>24</v>
      </c>
      <c r="D11" s="89"/>
      <c r="E11" s="93"/>
      <c r="F11" s="2"/>
      <c r="G11" s="93"/>
      <c r="I11" s="61" t="s">
        <v>61</v>
      </c>
      <c r="J11" s="62" t="s">
        <v>6</v>
      </c>
      <c r="K11" s="19" t="s">
        <v>68</v>
      </c>
      <c r="L11" s="20" t="s">
        <v>4</v>
      </c>
      <c r="M11" s="19" t="s">
        <v>72</v>
      </c>
      <c r="N11" s="20" t="s">
        <v>14</v>
      </c>
      <c r="O11" s="19" t="s">
        <v>76</v>
      </c>
      <c r="P11" s="20" t="s">
        <v>11</v>
      </c>
      <c r="R11" s="220" t="s">
        <v>24</v>
      </c>
      <c r="S11" s="183"/>
      <c r="T11" s="181"/>
      <c r="U11" s="183"/>
      <c r="V11" s="197">
        <v>9</v>
      </c>
      <c r="W11" s="183"/>
      <c r="X11" s="181"/>
      <c r="Y11" s="189">
        <v>8</v>
      </c>
      <c r="Z11" s="181"/>
      <c r="AA11" s="183"/>
      <c r="AB11" s="181"/>
      <c r="AC11" s="183"/>
      <c r="AD11" s="197">
        <v>9</v>
      </c>
      <c r="AE11" s="183"/>
      <c r="AF11" s="181"/>
      <c r="AG11" s="183"/>
      <c r="AH11" s="181"/>
      <c r="AI11" s="184"/>
      <c r="AJ11" s="184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29"/>
      <c r="BB11" s="29"/>
      <c r="BC11" s="29"/>
      <c r="BD11" s="29"/>
      <c r="BE11" s="29"/>
      <c r="BF11" s="29"/>
    </row>
    <row r="12" spans="1:58">
      <c r="A12" s="294"/>
      <c r="B12" s="75">
        <v>6</v>
      </c>
      <c r="C12" s="82" t="s">
        <v>25</v>
      </c>
      <c r="D12" s="89"/>
      <c r="E12" s="121">
        <v>1</v>
      </c>
      <c r="F12" s="2"/>
      <c r="G12" s="93"/>
      <c r="R12" s="220" t="s">
        <v>25</v>
      </c>
      <c r="S12" s="183"/>
      <c r="T12" s="181"/>
      <c r="U12" s="182">
        <v>8</v>
      </c>
      <c r="V12" s="181"/>
      <c r="W12" s="183"/>
      <c r="X12" s="208">
        <v>9</v>
      </c>
      <c r="Y12" s="183"/>
      <c r="Z12" s="181"/>
      <c r="AA12" s="183"/>
      <c r="AB12" s="181"/>
      <c r="AC12" s="183"/>
      <c r="AD12" s="181"/>
      <c r="AE12" s="182">
        <v>8</v>
      </c>
      <c r="AF12" s="208">
        <v>9</v>
      </c>
      <c r="AG12" s="183"/>
      <c r="AH12" s="181"/>
      <c r="AI12" s="183"/>
      <c r="AJ12" s="181"/>
      <c r="AK12" s="184"/>
      <c r="AL12" s="184"/>
      <c r="AM12" s="185"/>
      <c r="AN12" s="185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29"/>
      <c r="BB12" s="29"/>
      <c r="BC12" s="29"/>
      <c r="BD12" s="29"/>
      <c r="BE12" s="29"/>
      <c r="BF12" s="29"/>
    </row>
    <row r="13" spans="1:58">
      <c r="A13" s="294"/>
      <c r="B13" s="78">
        <v>7</v>
      </c>
      <c r="C13" s="82" t="s">
        <v>26</v>
      </c>
      <c r="D13" s="89"/>
      <c r="E13" s="121">
        <v>3</v>
      </c>
      <c r="F13" s="2"/>
      <c r="G13" s="93"/>
      <c r="I13" s="302" t="s">
        <v>141</v>
      </c>
      <c r="J13" s="302"/>
      <c r="K13" s="302"/>
      <c r="L13" s="302"/>
      <c r="M13" s="302"/>
      <c r="N13" s="302"/>
      <c r="O13" s="302"/>
      <c r="P13" s="302"/>
      <c r="R13" s="220" t="s">
        <v>26</v>
      </c>
      <c r="S13" s="200">
        <v>8</v>
      </c>
      <c r="T13" s="186">
        <v>9</v>
      </c>
      <c r="U13" s="183"/>
      <c r="V13" s="181"/>
      <c r="W13" s="183"/>
      <c r="X13" s="181"/>
      <c r="Y13" s="183"/>
      <c r="Z13" s="181"/>
      <c r="AA13" s="183"/>
      <c r="AB13" s="186">
        <v>9</v>
      </c>
      <c r="AC13" s="200">
        <v>8</v>
      </c>
      <c r="AD13" s="181"/>
      <c r="AE13" s="183"/>
      <c r="AF13" s="181"/>
      <c r="AG13" s="183"/>
      <c r="AH13" s="186">
        <v>9</v>
      </c>
      <c r="AI13" s="183"/>
      <c r="AJ13" s="181"/>
      <c r="AK13" s="183"/>
      <c r="AL13" s="181"/>
      <c r="AM13" s="188"/>
      <c r="AN13" s="188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29"/>
      <c r="BB13" s="29"/>
      <c r="BC13" s="29"/>
      <c r="BD13" s="29"/>
      <c r="BE13" s="29"/>
      <c r="BF13" s="29"/>
    </row>
    <row r="14" spans="1:58" ht="16.5" customHeight="1" thickBot="1">
      <c r="A14" s="295"/>
      <c r="B14" s="59">
        <v>8</v>
      </c>
      <c r="C14" s="83" t="s">
        <v>27</v>
      </c>
      <c r="D14" s="90"/>
      <c r="E14" s="94"/>
      <c r="F14" s="91"/>
      <c r="G14" s="94"/>
      <c r="I14" s="302" t="s">
        <v>143</v>
      </c>
      <c r="J14" s="302"/>
      <c r="K14" s="302"/>
      <c r="L14" s="302"/>
      <c r="M14" s="302"/>
      <c r="N14" s="302"/>
      <c r="O14" s="302"/>
      <c r="P14" s="302"/>
      <c r="R14" s="220" t="s">
        <v>27</v>
      </c>
      <c r="S14" s="183"/>
      <c r="T14" s="181"/>
      <c r="U14" s="183"/>
      <c r="V14" s="181"/>
      <c r="W14" s="183"/>
      <c r="X14" s="181"/>
      <c r="Y14" s="189">
        <v>8</v>
      </c>
      <c r="Z14" s="190">
        <v>9</v>
      </c>
      <c r="AA14" s="183"/>
      <c r="AB14" s="181"/>
      <c r="AC14" s="183"/>
      <c r="AD14" s="181"/>
      <c r="AE14" s="183"/>
      <c r="AF14" s="181"/>
      <c r="AG14" s="183"/>
      <c r="AH14" s="181"/>
      <c r="AI14" s="189">
        <v>8</v>
      </c>
      <c r="AJ14" s="181"/>
      <c r="AK14" s="183"/>
      <c r="AL14" s="181"/>
      <c r="AM14" s="183"/>
      <c r="AN14" s="181"/>
      <c r="AO14" s="184"/>
      <c r="AP14" s="184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29"/>
      <c r="BB14" s="29"/>
      <c r="BC14" s="29"/>
      <c r="BD14" s="29"/>
      <c r="BE14" s="29"/>
      <c r="BF14" s="29"/>
    </row>
    <row r="15" spans="1:58">
      <c r="A15" s="298" t="s">
        <v>34</v>
      </c>
      <c r="B15" s="14">
        <v>1</v>
      </c>
      <c r="C15" s="84" t="s">
        <v>19</v>
      </c>
      <c r="D15" s="87"/>
      <c r="E15" s="92"/>
      <c r="F15" s="122">
        <v>2</v>
      </c>
      <c r="G15" s="92"/>
      <c r="I15" s="302" t="s">
        <v>144</v>
      </c>
      <c r="J15" s="302"/>
      <c r="K15" s="302"/>
      <c r="L15" s="302"/>
      <c r="M15" s="302"/>
      <c r="N15" s="302"/>
      <c r="O15" s="302"/>
      <c r="P15" s="302"/>
      <c r="R15" s="220" t="s">
        <v>19</v>
      </c>
      <c r="S15" s="183"/>
      <c r="T15" s="181"/>
      <c r="U15" s="183"/>
      <c r="V15" s="197">
        <v>9</v>
      </c>
      <c r="W15" s="187">
        <v>8</v>
      </c>
      <c r="X15" s="181"/>
      <c r="Y15" s="183"/>
      <c r="Z15" s="181"/>
      <c r="AA15" s="187">
        <v>8</v>
      </c>
      <c r="AB15" s="181"/>
      <c r="AC15" s="183"/>
      <c r="AD15" s="197">
        <v>9</v>
      </c>
      <c r="AE15" s="183"/>
      <c r="AF15" s="181"/>
      <c r="AG15" s="187">
        <v>8</v>
      </c>
      <c r="AH15" s="181"/>
      <c r="AI15" s="183"/>
      <c r="AJ15" s="197">
        <v>9</v>
      </c>
      <c r="AK15" s="183"/>
      <c r="AL15" s="181"/>
      <c r="AM15" s="183"/>
      <c r="AN15" s="181"/>
      <c r="AO15" s="183"/>
      <c r="AP15" s="181"/>
      <c r="AQ15" s="184"/>
      <c r="AR15" s="184"/>
      <c r="AS15" s="185"/>
      <c r="AT15" s="185"/>
      <c r="AU15" s="180"/>
      <c r="AV15" s="180"/>
      <c r="AW15" s="180"/>
      <c r="AX15" s="180"/>
      <c r="AY15" s="180"/>
      <c r="AZ15" s="180"/>
      <c r="BA15" s="29"/>
      <c r="BB15" s="29"/>
      <c r="BC15" s="29"/>
      <c r="BD15" s="29"/>
      <c r="BE15" s="29"/>
      <c r="BF15" s="29"/>
    </row>
    <row r="16" spans="1:58">
      <c r="A16" s="299"/>
      <c r="B16" s="5">
        <v>2</v>
      </c>
      <c r="C16" s="86" t="s">
        <v>20</v>
      </c>
      <c r="D16" s="89"/>
      <c r="E16" s="93"/>
      <c r="F16" s="2"/>
      <c r="G16" s="93">
        <v>5</v>
      </c>
      <c r="I16" s="302" t="s">
        <v>146</v>
      </c>
      <c r="J16" s="302"/>
      <c r="K16" s="302"/>
      <c r="L16" s="302"/>
      <c r="M16" s="302"/>
      <c r="N16" s="302"/>
      <c r="O16" s="302"/>
      <c r="P16" s="302"/>
      <c r="R16" s="220" t="s">
        <v>20</v>
      </c>
      <c r="S16" s="1"/>
      <c r="T16" s="191">
        <v>9</v>
      </c>
      <c r="U16" s="192">
        <v>8</v>
      </c>
      <c r="V16" s="193"/>
      <c r="W16" s="1"/>
      <c r="X16" s="193"/>
      <c r="Y16" s="1"/>
      <c r="Z16" s="193"/>
      <c r="AA16" s="1"/>
      <c r="AB16" s="191">
        <v>9</v>
      </c>
      <c r="AC16" s="1"/>
      <c r="AD16" s="193"/>
      <c r="AE16" s="192">
        <v>8</v>
      </c>
      <c r="AF16" s="193"/>
      <c r="AG16" s="1"/>
      <c r="AH16" s="191">
        <v>9</v>
      </c>
      <c r="AI16" s="1"/>
      <c r="AJ16" s="193"/>
      <c r="AK16" s="182">
        <v>8</v>
      </c>
      <c r="AL16" s="193"/>
      <c r="AM16" s="1"/>
      <c r="AN16" s="191">
        <v>9</v>
      </c>
      <c r="AO16" s="1"/>
      <c r="AP16" s="193"/>
      <c r="AQ16" s="1"/>
      <c r="AR16" s="193"/>
      <c r="AS16" s="179"/>
      <c r="AT16" s="179"/>
      <c r="AU16" s="180"/>
      <c r="AV16" s="180"/>
      <c r="AW16" s="180"/>
      <c r="AX16" s="180"/>
      <c r="AY16" s="180"/>
      <c r="AZ16" s="180"/>
      <c r="BA16" s="29"/>
      <c r="BB16" s="29"/>
      <c r="BC16" s="29"/>
      <c r="BD16" s="29"/>
      <c r="BE16" s="29"/>
      <c r="BF16" s="29"/>
    </row>
    <row r="17" spans="1:58">
      <c r="A17" s="299"/>
      <c r="B17" s="76">
        <v>3</v>
      </c>
      <c r="C17" s="86" t="s">
        <v>95</v>
      </c>
      <c r="D17" s="89"/>
      <c r="E17" s="93"/>
      <c r="F17" s="2"/>
      <c r="G17" s="121">
        <v>2</v>
      </c>
      <c r="I17" s="303" t="s">
        <v>147</v>
      </c>
      <c r="J17" s="303"/>
      <c r="K17" s="303"/>
      <c r="L17" s="303"/>
      <c r="M17" s="303"/>
      <c r="N17" s="303"/>
      <c r="O17" s="303"/>
      <c r="P17" s="303"/>
      <c r="R17" s="220" t="s">
        <v>95</v>
      </c>
      <c r="S17" s="183"/>
      <c r="T17" s="181"/>
      <c r="U17" s="183"/>
      <c r="V17" s="197">
        <v>9</v>
      </c>
      <c r="W17" s="187">
        <v>8</v>
      </c>
      <c r="X17" s="181"/>
      <c r="Y17" s="183"/>
      <c r="Z17" s="181"/>
      <c r="AA17" s="187">
        <v>8</v>
      </c>
      <c r="AB17" s="181"/>
      <c r="AC17" s="183"/>
      <c r="AD17" s="197">
        <v>9</v>
      </c>
      <c r="AE17" s="183"/>
      <c r="AF17" s="181"/>
      <c r="AG17" s="187">
        <v>8</v>
      </c>
      <c r="AH17" s="181"/>
      <c r="AI17" s="183"/>
      <c r="AJ17" s="197">
        <v>9</v>
      </c>
      <c r="AK17" s="183"/>
      <c r="AL17" s="181"/>
      <c r="AM17" s="183"/>
      <c r="AN17" s="181"/>
      <c r="AO17" s="183"/>
      <c r="AP17" s="181"/>
      <c r="AQ17" s="187">
        <v>8</v>
      </c>
      <c r="AR17" s="197">
        <v>9</v>
      </c>
      <c r="AS17" s="183"/>
      <c r="AT17" s="181"/>
      <c r="AU17" s="184"/>
      <c r="AV17" s="184"/>
      <c r="AW17" s="180"/>
      <c r="AX17" s="180"/>
      <c r="AY17" s="180"/>
      <c r="AZ17" s="180"/>
      <c r="BA17" s="29"/>
      <c r="BB17" s="29"/>
      <c r="BC17" s="29"/>
      <c r="BD17" s="29"/>
      <c r="BE17" s="29"/>
      <c r="BF17" s="29"/>
    </row>
    <row r="18" spans="1:58">
      <c r="A18" s="299"/>
      <c r="B18" s="5">
        <v>4</v>
      </c>
      <c r="C18" s="85" t="s">
        <v>22</v>
      </c>
      <c r="D18" s="89"/>
      <c r="E18" s="93"/>
      <c r="F18" s="2"/>
      <c r="G18" s="93"/>
      <c r="I18" s="302" t="s">
        <v>142</v>
      </c>
      <c r="J18" s="302"/>
      <c r="K18" s="302"/>
      <c r="L18" s="302"/>
      <c r="M18" s="302"/>
      <c r="N18" s="302"/>
      <c r="O18" s="302"/>
      <c r="P18" s="302"/>
      <c r="R18" s="220" t="s">
        <v>22</v>
      </c>
      <c r="S18" s="199">
        <v>8</v>
      </c>
      <c r="T18" s="193"/>
      <c r="U18" s="1"/>
      <c r="V18" s="193"/>
      <c r="W18" s="1"/>
      <c r="X18" s="193"/>
      <c r="Y18" s="1"/>
      <c r="Z18" s="194">
        <v>9</v>
      </c>
      <c r="AA18" s="1"/>
      <c r="AB18" s="193"/>
      <c r="AC18" s="199">
        <v>8</v>
      </c>
      <c r="AD18" s="193"/>
      <c r="AE18" s="1"/>
      <c r="AF18" s="193"/>
      <c r="AG18" s="1"/>
      <c r="AH18" s="193"/>
      <c r="AI18" s="1"/>
      <c r="AJ18" s="193"/>
      <c r="AK18" s="1"/>
      <c r="AL18" s="193"/>
      <c r="AM18" s="199">
        <v>8</v>
      </c>
      <c r="AN18" s="193"/>
      <c r="AO18" s="1"/>
      <c r="AP18" s="194">
        <v>9</v>
      </c>
      <c r="AQ18" s="1"/>
      <c r="AR18" s="193"/>
      <c r="AS18" s="1"/>
      <c r="AT18" s="193"/>
      <c r="AU18" s="1"/>
      <c r="AV18" s="193"/>
      <c r="AW18" s="179"/>
      <c r="AX18" s="179"/>
      <c r="AY18" s="180"/>
      <c r="AZ18" s="180"/>
      <c r="BA18" s="29"/>
      <c r="BB18" s="29"/>
      <c r="BC18" s="29"/>
      <c r="BD18" s="29"/>
      <c r="BE18" s="29"/>
      <c r="BF18" s="29"/>
    </row>
    <row r="19" spans="1:58">
      <c r="A19" s="299"/>
      <c r="B19" s="5">
        <v>5</v>
      </c>
      <c r="C19" s="86" t="s">
        <v>28</v>
      </c>
      <c r="D19" s="89"/>
      <c r="E19" s="93"/>
      <c r="F19" s="2"/>
      <c r="G19" s="93">
        <v>4</v>
      </c>
      <c r="I19" s="302" t="s">
        <v>137</v>
      </c>
      <c r="J19" s="302"/>
      <c r="K19" s="302"/>
      <c r="L19" s="302"/>
      <c r="M19" s="302"/>
      <c r="N19" s="302"/>
      <c r="O19" s="302"/>
      <c r="P19" s="302"/>
      <c r="R19" s="220" t="s">
        <v>28</v>
      </c>
      <c r="S19" s="183"/>
      <c r="T19" s="181"/>
      <c r="U19" s="182">
        <v>8</v>
      </c>
      <c r="V19" s="181"/>
      <c r="W19" s="183"/>
      <c r="X19" s="181"/>
      <c r="Y19" s="183"/>
      <c r="Z19" s="190">
        <v>9</v>
      </c>
      <c r="AA19" s="183"/>
      <c r="AB19" s="181"/>
      <c r="AC19" s="183"/>
      <c r="AD19" s="181"/>
      <c r="AE19" s="182">
        <v>8</v>
      </c>
      <c r="AF19" s="181"/>
      <c r="AG19" s="183"/>
      <c r="AH19" s="181"/>
      <c r="AI19" s="183"/>
      <c r="AJ19" s="181"/>
      <c r="AK19" s="182">
        <v>8</v>
      </c>
      <c r="AL19" s="181"/>
      <c r="AM19" s="183"/>
      <c r="AN19" s="181"/>
      <c r="AO19" s="183"/>
      <c r="AP19" s="190">
        <v>9</v>
      </c>
      <c r="AQ19" s="183"/>
      <c r="AR19" s="181"/>
      <c r="AS19" s="182">
        <v>8</v>
      </c>
      <c r="AT19" s="181"/>
      <c r="AU19" s="183"/>
      <c r="AV19" s="181"/>
      <c r="AW19" s="183"/>
      <c r="AX19" s="190">
        <v>9</v>
      </c>
      <c r="AY19" s="188"/>
      <c r="AZ19" s="188"/>
      <c r="BA19" s="29"/>
      <c r="BB19" s="29"/>
      <c r="BC19" s="29"/>
      <c r="BD19" s="29"/>
      <c r="BE19" s="29"/>
      <c r="BF19" s="29"/>
    </row>
    <row r="20" spans="1:58">
      <c r="A20" s="299"/>
      <c r="B20" s="5">
        <v>6</v>
      </c>
      <c r="C20" s="85" t="s">
        <v>29</v>
      </c>
      <c r="D20" s="89"/>
      <c r="E20" s="93"/>
      <c r="F20" s="2"/>
      <c r="G20" s="93"/>
      <c r="I20" s="302" t="s">
        <v>118</v>
      </c>
      <c r="J20" s="302"/>
      <c r="K20" s="302"/>
      <c r="L20" s="302"/>
      <c r="M20" s="302"/>
      <c r="N20" s="302"/>
      <c r="O20" s="302"/>
      <c r="P20" s="302"/>
      <c r="R20" s="220" t="s">
        <v>29</v>
      </c>
      <c r="S20" s="199">
        <v>8</v>
      </c>
      <c r="T20" s="193"/>
      <c r="U20" s="1"/>
      <c r="V20" s="193"/>
      <c r="W20" s="1"/>
      <c r="X20" s="209">
        <v>9</v>
      </c>
      <c r="Y20" s="1"/>
      <c r="Z20" s="193"/>
      <c r="AA20" s="1"/>
      <c r="AB20" s="193"/>
      <c r="AC20" s="199">
        <v>8</v>
      </c>
      <c r="AD20" s="193"/>
      <c r="AE20" s="1"/>
      <c r="AF20" s="209">
        <v>9</v>
      </c>
      <c r="AG20" s="1"/>
      <c r="AH20" s="193"/>
      <c r="AI20" s="1"/>
      <c r="AJ20" s="193"/>
      <c r="AK20" s="1"/>
      <c r="AL20" s="209">
        <v>9</v>
      </c>
      <c r="AM20" s="199">
        <v>8</v>
      </c>
      <c r="AN20" s="193"/>
      <c r="AO20" s="1"/>
      <c r="AP20" s="193"/>
      <c r="AQ20" s="1"/>
      <c r="AR20" s="193"/>
      <c r="AS20" s="1"/>
      <c r="AT20" s="193"/>
      <c r="AU20" s="1"/>
      <c r="AV20" s="193"/>
      <c r="AW20" s="199">
        <v>8</v>
      </c>
      <c r="AX20" s="193"/>
      <c r="AY20" s="1"/>
      <c r="AZ20" s="193"/>
      <c r="BA20" s="63"/>
      <c r="BB20" s="63"/>
      <c r="BC20" s="29"/>
      <c r="BD20" s="29"/>
      <c r="BE20" s="29"/>
      <c r="BF20" s="29"/>
    </row>
    <row r="21" spans="1:58">
      <c r="A21" s="299"/>
      <c r="B21" s="5">
        <v>7</v>
      </c>
      <c r="C21" s="85" t="s">
        <v>30</v>
      </c>
      <c r="D21" s="89"/>
      <c r="E21" s="93"/>
      <c r="F21" s="2"/>
      <c r="G21" s="93"/>
      <c r="I21" s="302" t="s">
        <v>124</v>
      </c>
      <c r="J21" s="302"/>
      <c r="K21" s="302"/>
      <c r="L21" s="302"/>
      <c r="M21" s="302"/>
      <c r="N21" s="302"/>
      <c r="O21" s="302"/>
      <c r="P21" s="302"/>
      <c r="R21" s="220" t="s">
        <v>30</v>
      </c>
      <c r="S21" s="183"/>
      <c r="T21" s="181"/>
      <c r="U21" s="183"/>
      <c r="V21" s="181"/>
      <c r="W21" s="183"/>
      <c r="X21" s="181"/>
      <c r="Y21" s="189">
        <v>8</v>
      </c>
      <c r="Z21" s="190">
        <v>9</v>
      </c>
      <c r="AA21" s="183"/>
      <c r="AB21" s="181"/>
      <c r="AC21" s="183"/>
      <c r="AD21" s="181"/>
      <c r="AE21" s="183"/>
      <c r="AF21" s="181"/>
      <c r="AG21" s="183"/>
      <c r="AH21" s="181"/>
      <c r="AI21" s="189">
        <v>8</v>
      </c>
      <c r="AJ21" s="181"/>
      <c r="AK21" s="183"/>
      <c r="AL21" s="181"/>
      <c r="AM21" s="183"/>
      <c r="AN21" s="181"/>
      <c r="AO21" s="189">
        <v>8</v>
      </c>
      <c r="AP21" s="190">
        <v>9</v>
      </c>
      <c r="AQ21" s="183"/>
      <c r="AR21" s="181"/>
      <c r="AS21" s="183"/>
      <c r="AT21" s="181"/>
      <c r="AU21" s="183"/>
      <c r="AV21" s="181"/>
      <c r="AW21" s="183"/>
      <c r="AX21" s="190">
        <v>9</v>
      </c>
      <c r="AY21" s="183"/>
      <c r="AZ21" s="190">
        <v>9</v>
      </c>
      <c r="BA21" s="69"/>
      <c r="BB21" s="68"/>
      <c r="BC21" s="70"/>
      <c r="BD21" s="70"/>
      <c r="BE21" s="29"/>
      <c r="BF21" s="29"/>
    </row>
    <row r="22" spans="1:58" ht="14.25" customHeight="1" thickBot="1">
      <c r="A22" s="300"/>
      <c r="B22" s="60">
        <v>8</v>
      </c>
      <c r="C22" s="124" t="s">
        <v>96</v>
      </c>
      <c r="D22" s="90"/>
      <c r="E22" s="94"/>
      <c r="F22" s="91">
        <v>4</v>
      </c>
      <c r="G22" s="94"/>
      <c r="I22" s="302" t="s">
        <v>119</v>
      </c>
      <c r="J22" s="302"/>
      <c r="K22" s="302"/>
      <c r="L22" s="302"/>
      <c r="M22" s="302"/>
      <c r="N22" s="302"/>
      <c r="O22" s="302"/>
      <c r="P22" s="302"/>
      <c r="R22" s="220" t="s">
        <v>96</v>
      </c>
      <c r="S22" s="1"/>
      <c r="T22" s="195"/>
      <c r="U22" s="1"/>
      <c r="V22" s="195"/>
      <c r="W22" s="1"/>
      <c r="X22" s="210">
        <v>9</v>
      </c>
      <c r="Y22" s="196">
        <v>8</v>
      </c>
      <c r="Z22" s="195"/>
      <c r="AA22" s="1"/>
      <c r="AB22" s="195"/>
      <c r="AC22" s="1"/>
      <c r="AD22" s="195"/>
      <c r="AE22" s="1"/>
      <c r="AF22" s="210">
        <v>9</v>
      </c>
      <c r="AG22" s="1"/>
      <c r="AH22" s="195"/>
      <c r="AI22" s="196">
        <v>8</v>
      </c>
      <c r="AJ22" s="193"/>
      <c r="AK22" s="1"/>
      <c r="AL22" s="210">
        <v>9</v>
      </c>
      <c r="AM22" s="1"/>
      <c r="AN22" s="195"/>
      <c r="AO22" s="196">
        <v>8</v>
      </c>
      <c r="AP22" s="195"/>
      <c r="AQ22" s="1"/>
      <c r="AR22" s="195"/>
      <c r="AS22" s="1"/>
      <c r="AT22" s="195"/>
      <c r="AU22" s="1"/>
      <c r="AV22" s="195"/>
      <c r="AW22" s="1"/>
      <c r="AX22" s="195"/>
      <c r="AY22" s="1"/>
      <c r="AZ22" s="195"/>
      <c r="BB22" s="211">
        <v>9</v>
      </c>
      <c r="BC22" s="66">
        <v>8</v>
      </c>
      <c r="BE22" s="63"/>
      <c r="BF22" s="63"/>
    </row>
    <row r="23" spans="1:58" ht="78" customHeight="1">
      <c r="D23" s="123" t="s">
        <v>120</v>
      </c>
      <c r="E23" s="123" t="s">
        <v>121</v>
      </c>
      <c r="F23" s="123" t="s">
        <v>122</v>
      </c>
      <c r="G23" s="123" t="s">
        <v>123</v>
      </c>
      <c r="S23" s="301" t="str">
        <f>R3</f>
        <v>Avrainville</v>
      </c>
      <c r="T23" s="301"/>
      <c r="U23" s="301" t="str">
        <f>R4</f>
        <v>Madine</v>
      </c>
      <c r="V23" s="301"/>
      <c r="W23" s="301" t="str">
        <f>R5</f>
        <v>Vittel-Hazeau</v>
      </c>
      <c r="X23" s="301"/>
      <c r="Y23" s="301" t="str">
        <f>R6</f>
        <v>Verdun</v>
      </c>
      <c r="Z23" s="301"/>
      <c r="AA23" s="301" t="str">
        <f>R7</f>
        <v>Aingeray</v>
      </c>
      <c r="AB23" s="301"/>
      <c r="AC23" s="301" t="str">
        <f>R8</f>
        <v>Amneville</v>
      </c>
      <c r="AD23" s="301"/>
      <c r="AE23" s="301" t="str">
        <f>R9</f>
        <v>Chérisey</v>
      </c>
      <c r="AF23" s="301"/>
      <c r="AG23" s="301" t="str">
        <f>R10</f>
        <v>Faulquemont</v>
      </c>
      <c r="AH23" s="301"/>
      <c r="AI23" s="301" t="str">
        <f>R11</f>
        <v>Marly</v>
      </c>
      <c r="AJ23" s="301"/>
      <c r="AK23" s="301" t="str">
        <f>R12</f>
        <v>Metz Garden</v>
      </c>
      <c r="AL23" s="301"/>
      <c r="AM23" s="301" t="str">
        <f>R13</f>
        <v>Preisch</v>
      </c>
      <c r="AN23" s="301"/>
      <c r="AO23" s="301" t="str">
        <f>R14</f>
        <v>Pulnoy</v>
      </c>
      <c r="AP23" s="301"/>
      <c r="AQ23" s="301" t="str">
        <f>R15</f>
        <v>Bitche</v>
      </c>
      <c r="AR23" s="301"/>
      <c r="AS23" s="301" t="str">
        <f>R16</f>
        <v>Combles</v>
      </c>
      <c r="AT23" s="301"/>
      <c r="AU23" s="301" t="str">
        <f>R17</f>
        <v xml:space="preserve">Epinal </v>
      </c>
      <c r="AV23" s="301"/>
      <c r="AW23" s="301" t="str">
        <f>R18</f>
        <v>Longwy</v>
      </c>
      <c r="AX23" s="301"/>
      <c r="AY23" s="301" t="str">
        <f>R19</f>
        <v>Sarrebourg</v>
      </c>
      <c r="AZ23" s="301"/>
      <c r="BA23" s="301" t="str">
        <f>R20</f>
        <v>Sarreguemines</v>
      </c>
      <c r="BB23" s="301"/>
      <c r="BC23" s="301" t="str">
        <f>R21</f>
        <v>Vittel-Ermitage</v>
      </c>
      <c r="BD23" s="301"/>
      <c r="BE23" s="301" t="str">
        <f>R22</f>
        <v>Saint-Dié</v>
      </c>
      <c r="BF23" s="301"/>
    </row>
    <row r="24" spans="1:58">
      <c r="J24" s="2"/>
    </row>
    <row r="25" spans="1:58" ht="15" customHeight="1">
      <c r="T25" s="173">
        <v>8</v>
      </c>
      <c r="V25" t="s">
        <v>97</v>
      </c>
      <c r="AA25" s="174">
        <v>8</v>
      </c>
      <c r="AC25" t="s">
        <v>98</v>
      </c>
      <c r="AH25" s="203">
        <v>8</v>
      </c>
      <c r="AJ25" t="s">
        <v>99</v>
      </c>
      <c r="AO25" s="204">
        <v>8</v>
      </c>
      <c r="AQ25" t="s">
        <v>100</v>
      </c>
    </row>
    <row r="27" spans="1:58">
      <c r="T27" s="205">
        <v>9</v>
      </c>
      <c r="V27" t="s">
        <v>101</v>
      </c>
      <c r="AA27" s="206">
        <v>9</v>
      </c>
      <c r="AC27" t="s">
        <v>102</v>
      </c>
      <c r="AH27" s="72">
        <v>9</v>
      </c>
      <c r="AJ27" t="s">
        <v>104</v>
      </c>
      <c r="AO27" s="207">
        <v>9</v>
      </c>
      <c r="AQ27" t="s">
        <v>103</v>
      </c>
    </row>
  </sheetData>
  <mergeCells count="33">
    <mergeCell ref="BA23:BB23"/>
    <mergeCell ref="BC23:BD23"/>
    <mergeCell ref="BE23:BF23"/>
    <mergeCell ref="AQ23:AR23"/>
    <mergeCell ref="AS23:AT23"/>
    <mergeCell ref="AU23:AV23"/>
    <mergeCell ref="AW23:AX23"/>
    <mergeCell ref="AY23:AZ23"/>
    <mergeCell ref="AG23:AH23"/>
    <mergeCell ref="AI23:AJ23"/>
    <mergeCell ref="AK23:AL23"/>
    <mergeCell ref="AM23:AN23"/>
    <mergeCell ref="AO23:AP23"/>
    <mergeCell ref="W23:X23"/>
    <mergeCell ref="Y23:Z23"/>
    <mergeCell ref="AA23:AB23"/>
    <mergeCell ref="AC23:AD23"/>
    <mergeCell ref="AE23:AF23"/>
    <mergeCell ref="A7:A14"/>
    <mergeCell ref="A3:A6"/>
    <mergeCell ref="A15:A22"/>
    <mergeCell ref="S23:T23"/>
    <mergeCell ref="U23:V23"/>
    <mergeCell ref="I14:P14"/>
    <mergeCell ref="I15:P15"/>
    <mergeCell ref="I16:P16"/>
    <mergeCell ref="I17:P17"/>
    <mergeCell ref="I18:P18"/>
    <mergeCell ref="I19:P19"/>
    <mergeCell ref="I13:P13"/>
    <mergeCell ref="I20:P20"/>
    <mergeCell ref="I21:P21"/>
    <mergeCell ref="I22:P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Poule A</vt:lpstr>
      <vt:lpstr>Poule B</vt:lpstr>
      <vt:lpstr>Poule C</vt:lpstr>
      <vt:lpstr>Poule D</vt:lpstr>
      <vt:lpstr>Synthèse</vt:lpstr>
      <vt:lpstr>Tirage</vt:lpstr>
      <vt:lpstr>'Poule A'!Zone_d_impression</vt:lpstr>
      <vt:lpstr>'Poule B'!Zone_d_impression</vt:lpstr>
      <vt:lpstr>'Poule C'!Zone_d_impression</vt:lpstr>
      <vt:lpstr>'Poule D'!Zone_d_impression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</dc:creator>
  <cp:lastModifiedBy>daniel</cp:lastModifiedBy>
  <cp:lastPrinted>2019-03-19T08:25:03Z</cp:lastPrinted>
  <dcterms:created xsi:type="dcterms:W3CDTF">2014-07-21T10:37:44Z</dcterms:created>
  <dcterms:modified xsi:type="dcterms:W3CDTF">2019-04-29T07:09:47Z</dcterms:modified>
</cp:coreProperties>
</file>